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Revision="1"/>
  <bookViews>
    <workbookView xWindow="0" yWindow="0" windowWidth="25470" windowHeight="6660"/>
  </bookViews>
  <sheets>
    <sheet name="Sheet1" sheetId="1" r:id="rId1"/>
    <sheet name="Sheet2" sheetId="2" r:id="rId2"/>
    <sheet name="Sheet3" sheetId="3" r:id="rId3"/>
  </sheets>
  <definedNames>
    <definedName name="Z_3A56BBDD_68CD_4AEA_B9E4_12391459D4C4_.wvu.Rows" localSheetId="0" hidden="1">Sheet1!$2:$2,Sheet1!$71:$72,Sheet1!$147:$147,Sheet1!$153:$153,Sheet1!$210:$210</definedName>
    <definedName name="Z_43FF7C23_A63E_4885_AB2A_D15FDDD51B01_.wvu.Rows" localSheetId="0" hidden="1">Sheet1!$2:$2,Sheet1!$71:$72,Sheet1!$147:$147,Sheet1!$153:$153,Sheet1!$210:$210</definedName>
    <definedName name="Z_A29D2C49_6883_4FEE_B314_DF0DB226D6FA_.wvu.Rows" localSheetId="0" hidden="1">Sheet1!$2:$2,Sheet1!$71:$72,Sheet1!$147:$147,Sheet1!$153:$153,Sheet1!$210:$210</definedName>
    <definedName name="Z_CFE03FCF_A4D8_435A_8A9B_0544466F5A93_.wvu.Rows" localSheetId="0" hidden="1">Sheet1!$2:$2,Sheet1!$44:$45,Sheet1!$71:$72,Sheet1!$147:$147,Sheet1!$153:$153</definedName>
  </definedNames>
  <calcPr calcId="152511"/>
  <customWorkbookViews>
    <customWorkbookView name="Agnese - Personal View" guid="{A29D2C49-6883-4FEE-B314-DF0DB226D6FA}" mergeInterval="0" personalView="1" maximized="1" windowWidth="1332" windowHeight="527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  <customWorkbookView name="Dace Riterfelte - Personal View" guid="{43FF7C23-A63E-4885-AB2A-D15FDDD51B01}" mergeInterval="0" personalView="1" xWindow="141" yWindow="141" windowWidth="1700" windowHeight="614" activeSheetId="1"/>
  </customWorkbookViews>
</workbook>
</file>

<file path=xl/calcChain.xml><?xml version="1.0" encoding="utf-8"?>
<calcChain xmlns="http://schemas.openxmlformats.org/spreadsheetml/2006/main">
  <c r="C206" i="1" l="1"/>
  <c r="D16" i="1"/>
  <c r="C16" i="1" s="1"/>
  <c r="D17" i="1"/>
  <c r="C17" i="1" s="1"/>
  <c r="D18" i="1"/>
  <c r="D19" i="1"/>
  <c r="C19" i="1" s="1"/>
  <c r="D20" i="1"/>
  <c r="C20" i="1" s="1"/>
  <c r="D21" i="1"/>
  <c r="C21" i="1" s="1"/>
  <c r="D22" i="1"/>
  <c r="C22" i="1" s="1"/>
  <c r="D23" i="1"/>
  <c r="C23" i="1" s="1"/>
  <c r="D24" i="1"/>
  <c r="C24" i="1" s="1"/>
  <c r="D25" i="1"/>
  <c r="C25" i="1" s="1"/>
  <c r="D26" i="1"/>
  <c r="C26" i="1" s="1"/>
  <c r="D27" i="1"/>
  <c r="C27" i="1" s="1"/>
  <c r="D28" i="1"/>
  <c r="C28" i="1" s="1"/>
  <c r="D29" i="1"/>
  <c r="C29" i="1" s="1"/>
  <c r="D30" i="1"/>
  <c r="C30" i="1" s="1"/>
  <c r="D31" i="1"/>
  <c r="C31" i="1" s="1"/>
  <c r="D32" i="1"/>
  <c r="C32" i="1" s="1"/>
  <c r="D33" i="1"/>
  <c r="C33" i="1" s="1"/>
  <c r="D35" i="1"/>
  <c r="C35" i="1" s="1"/>
  <c r="D36" i="1"/>
  <c r="D37" i="1"/>
  <c r="C37" i="1" s="1"/>
  <c r="C36" i="1" s="1"/>
  <c r="D38" i="1"/>
  <c r="D40" i="1"/>
  <c r="C40" i="1" s="1"/>
  <c r="D41" i="1"/>
  <c r="C41" i="1" s="1"/>
  <c r="D42" i="1"/>
  <c r="D43" i="1"/>
  <c r="C43" i="1" s="1"/>
  <c r="D44" i="1"/>
  <c r="C44" i="1" s="1"/>
  <c r="D45" i="1"/>
  <c r="C45" i="1" s="1"/>
  <c r="D46" i="1"/>
  <c r="C46" i="1" s="1"/>
  <c r="D47" i="1"/>
  <c r="C47" i="1" s="1"/>
  <c r="D48" i="1"/>
  <c r="C48" i="1" s="1"/>
  <c r="D49" i="1"/>
  <c r="C49" i="1" s="1"/>
  <c r="D50" i="1"/>
  <c r="C50" i="1" s="1"/>
  <c r="D51" i="1"/>
  <c r="C51" i="1" s="1"/>
  <c r="D54" i="1"/>
  <c r="D55" i="1"/>
  <c r="C55" i="1" s="1"/>
  <c r="D56" i="1"/>
  <c r="C56" i="1" s="1"/>
  <c r="D59" i="1"/>
  <c r="C59" i="1" s="1"/>
  <c r="D60" i="1"/>
  <c r="C60" i="1" s="1"/>
  <c r="D61" i="1"/>
  <c r="C61" i="1" s="1"/>
  <c r="D62" i="1"/>
  <c r="C62" i="1" s="1"/>
  <c r="D63" i="1"/>
  <c r="C63" i="1" s="1"/>
  <c r="D64" i="1"/>
  <c r="C64" i="1" s="1"/>
  <c r="D65" i="1"/>
  <c r="C65" i="1" s="1"/>
  <c r="D66" i="1"/>
  <c r="C66" i="1" s="1"/>
  <c r="D67" i="1"/>
  <c r="C67" i="1" s="1"/>
  <c r="D68" i="1"/>
  <c r="C68" i="1" s="1"/>
  <c r="D70" i="1"/>
  <c r="D71" i="1"/>
  <c r="C71" i="1" s="1"/>
  <c r="D72" i="1"/>
  <c r="C72" i="1" s="1"/>
  <c r="D73" i="1"/>
  <c r="C73" i="1" s="1"/>
  <c r="D74" i="1"/>
  <c r="C74" i="1" s="1"/>
  <c r="D75" i="1"/>
  <c r="C75" i="1" s="1"/>
  <c r="D76" i="1"/>
  <c r="C76" i="1" s="1"/>
  <c r="D77" i="1"/>
  <c r="C77" i="1" s="1"/>
  <c r="D78" i="1"/>
  <c r="D79" i="1"/>
  <c r="C79" i="1" s="1"/>
  <c r="C78" i="1" s="1"/>
  <c r="D81" i="1"/>
  <c r="C81" i="1" s="1"/>
  <c r="D82" i="1"/>
  <c r="D83" i="1"/>
  <c r="C83" i="1" s="1"/>
  <c r="D85" i="1"/>
  <c r="C85" i="1" s="1"/>
  <c r="D86" i="1"/>
  <c r="D87" i="1"/>
  <c r="C87" i="1" s="1"/>
  <c r="D88" i="1"/>
  <c r="C88" i="1" s="1"/>
  <c r="D89" i="1"/>
  <c r="C89" i="1" s="1"/>
  <c r="D90" i="1"/>
  <c r="C90" i="1" s="1"/>
  <c r="D91" i="1"/>
  <c r="C91" i="1" s="1"/>
  <c r="D92" i="1"/>
  <c r="C92" i="1" s="1"/>
  <c r="D93" i="1"/>
  <c r="C93" i="1" s="1"/>
  <c r="D94" i="1"/>
  <c r="C94" i="1" s="1"/>
  <c r="D95" i="1"/>
  <c r="C95" i="1" s="1"/>
  <c r="D96" i="1"/>
  <c r="C96" i="1" s="1"/>
  <c r="D97" i="1"/>
  <c r="C97" i="1" s="1"/>
  <c r="D98" i="1"/>
  <c r="C98" i="1" s="1"/>
  <c r="D99" i="1"/>
  <c r="C99" i="1" s="1"/>
  <c r="D102" i="1"/>
  <c r="D103" i="1"/>
  <c r="C103" i="1" s="1"/>
  <c r="D104" i="1"/>
  <c r="C104" i="1" s="1"/>
  <c r="D105" i="1"/>
  <c r="C105" i="1" s="1"/>
  <c r="D106" i="1"/>
  <c r="C106" i="1" s="1"/>
  <c r="D107" i="1"/>
  <c r="C107" i="1" s="1"/>
  <c r="D108" i="1"/>
  <c r="C108" i="1" s="1"/>
  <c r="D110" i="1"/>
  <c r="D111" i="1"/>
  <c r="C111" i="1" s="1"/>
  <c r="D112" i="1"/>
  <c r="C112" i="1" s="1"/>
  <c r="D113" i="1"/>
  <c r="C113" i="1" s="1"/>
  <c r="D114" i="1"/>
  <c r="C114" i="1" s="1"/>
  <c r="D115" i="1"/>
  <c r="C115" i="1" s="1"/>
  <c r="D117" i="1"/>
  <c r="C117" i="1" s="1"/>
  <c r="D118" i="1"/>
  <c r="D119" i="1"/>
  <c r="C119" i="1" s="1"/>
  <c r="D120" i="1"/>
  <c r="C120" i="1" s="1"/>
  <c r="D121" i="1"/>
  <c r="C121" i="1" s="1"/>
  <c r="D122" i="1"/>
  <c r="C122" i="1" s="1"/>
  <c r="D123" i="1"/>
  <c r="C123" i="1" s="1"/>
  <c r="D124" i="1"/>
  <c r="C124" i="1" s="1"/>
  <c r="D125" i="1"/>
  <c r="C125" i="1" s="1"/>
  <c r="D126" i="1"/>
  <c r="C126" i="1" s="1"/>
  <c r="D127" i="1"/>
  <c r="C127" i="1" s="1"/>
  <c r="D129" i="1"/>
  <c r="C129" i="1" s="1"/>
  <c r="D130" i="1"/>
  <c r="D131" i="1"/>
  <c r="C131" i="1" s="1"/>
  <c r="D132" i="1"/>
  <c r="C132" i="1" s="1"/>
  <c r="D133" i="1"/>
  <c r="C133" i="1" s="1"/>
  <c r="D134" i="1"/>
  <c r="C134" i="1" s="1"/>
  <c r="D135" i="1"/>
  <c r="C135" i="1" s="1"/>
  <c r="D136" i="1"/>
  <c r="C136" i="1" s="1"/>
  <c r="D137" i="1"/>
  <c r="C137" i="1" s="1"/>
  <c r="D138" i="1"/>
  <c r="D139" i="1"/>
  <c r="C139" i="1" s="1"/>
  <c r="C138" i="1" s="1"/>
  <c r="D140" i="1"/>
  <c r="C140" i="1" s="1"/>
  <c r="D141" i="1"/>
  <c r="C141" i="1" s="1"/>
  <c r="D142" i="1"/>
  <c r="C142" i="1" s="1"/>
  <c r="D145" i="1"/>
  <c r="C145" i="1" s="1"/>
  <c r="D146" i="1"/>
  <c r="D147" i="1"/>
  <c r="C147" i="1" s="1"/>
  <c r="D148" i="1"/>
  <c r="C148" i="1" s="1"/>
  <c r="D149" i="1"/>
  <c r="C149" i="1" s="1"/>
  <c r="D150" i="1"/>
  <c r="C150" i="1" s="1"/>
  <c r="D151" i="1"/>
  <c r="C151" i="1" s="1"/>
  <c r="D152" i="1"/>
  <c r="C152" i="1" s="1"/>
  <c r="D153" i="1"/>
  <c r="C153" i="1" s="1"/>
  <c r="D154" i="1"/>
  <c r="C154" i="1" s="1"/>
  <c r="D155" i="1"/>
  <c r="C155" i="1" s="1"/>
  <c r="D156" i="1"/>
  <c r="C156" i="1" s="1"/>
  <c r="D157" i="1"/>
  <c r="C157" i="1" s="1"/>
  <c r="D158" i="1"/>
  <c r="C158" i="1" s="1"/>
  <c r="D159" i="1"/>
  <c r="C159" i="1" s="1"/>
  <c r="D160" i="1"/>
  <c r="C160" i="1" s="1"/>
  <c r="D161" i="1"/>
  <c r="C161" i="1" s="1"/>
  <c r="D162" i="1"/>
  <c r="C162" i="1" s="1"/>
  <c r="D163" i="1"/>
  <c r="C163" i="1" s="1"/>
  <c r="D164" i="1"/>
  <c r="C164" i="1" s="1"/>
  <c r="D165" i="1"/>
  <c r="C165" i="1" s="1"/>
  <c r="D166" i="1"/>
  <c r="C166" i="1" s="1"/>
  <c r="D167" i="1"/>
  <c r="C167" i="1" s="1"/>
  <c r="D168" i="1"/>
  <c r="C168" i="1" s="1"/>
  <c r="D169" i="1"/>
  <c r="C169" i="1" s="1"/>
  <c r="D170" i="1"/>
  <c r="C170" i="1" s="1"/>
  <c r="D171" i="1"/>
  <c r="C171" i="1" s="1"/>
  <c r="D172" i="1"/>
  <c r="C172" i="1" s="1"/>
  <c r="D173" i="1"/>
  <c r="C173" i="1" s="1"/>
  <c r="D174" i="1"/>
  <c r="C174" i="1" s="1"/>
  <c r="D175" i="1"/>
  <c r="C175" i="1" s="1"/>
  <c r="D176" i="1"/>
  <c r="C176" i="1" s="1"/>
  <c r="D177" i="1"/>
  <c r="C177" i="1" s="1"/>
  <c r="D178" i="1"/>
  <c r="C178" i="1" s="1"/>
  <c r="D179" i="1"/>
  <c r="C179" i="1" s="1"/>
  <c r="D180" i="1"/>
  <c r="C180" i="1" s="1"/>
  <c r="D181" i="1"/>
  <c r="C181" i="1" s="1"/>
  <c r="D182" i="1"/>
  <c r="C182" i="1" s="1"/>
  <c r="D183" i="1"/>
  <c r="C183" i="1" s="1"/>
  <c r="D184" i="1"/>
  <c r="C184" i="1" s="1"/>
  <c r="D185" i="1"/>
  <c r="C185" i="1" s="1"/>
  <c r="D186" i="1"/>
  <c r="C186" i="1" s="1"/>
  <c r="D188" i="1"/>
  <c r="C188" i="1" s="1"/>
  <c r="D189" i="1"/>
  <c r="C189" i="1" s="1"/>
  <c r="D190" i="1"/>
  <c r="D191" i="1"/>
  <c r="C191" i="1" s="1"/>
  <c r="D192" i="1"/>
  <c r="C192" i="1" s="1"/>
  <c r="D193" i="1"/>
  <c r="C193" i="1" s="1"/>
  <c r="D194" i="1"/>
  <c r="C194" i="1" s="1"/>
  <c r="D195" i="1"/>
  <c r="C195" i="1" s="1"/>
  <c r="D196" i="1"/>
  <c r="C196" i="1" s="1"/>
  <c r="D197" i="1"/>
  <c r="C197" i="1" s="1"/>
  <c r="D198" i="1"/>
  <c r="C198" i="1" s="1"/>
  <c r="D199" i="1"/>
  <c r="C199" i="1" s="1"/>
  <c r="D200" i="1"/>
  <c r="C200" i="1" s="1"/>
  <c r="D201" i="1"/>
  <c r="C201" i="1" s="1"/>
  <c r="D202" i="1"/>
  <c r="C202" i="1" s="1"/>
  <c r="D203" i="1"/>
  <c r="C203" i="1" s="1"/>
  <c r="D204" i="1"/>
  <c r="C204" i="1" s="1"/>
  <c r="E15" i="1"/>
  <c r="E34" i="1" s="1"/>
  <c r="E36" i="1"/>
  <c r="E39" i="1" s="1"/>
  <c r="E52" i="1"/>
  <c r="E53" i="1"/>
  <c r="E57" i="1" s="1"/>
  <c r="E58" i="1"/>
  <c r="E69" i="1"/>
  <c r="E78" i="1"/>
  <c r="E80" i="1"/>
  <c r="E100" i="1" s="1"/>
  <c r="E84" i="1"/>
  <c r="E101" i="1"/>
  <c r="E109" i="1"/>
  <c r="E116" i="1"/>
  <c r="E128" i="1"/>
  <c r="E138" i="1"/>
  <c r="E144" i="1"/>
  <c r="E187" i="1"/>
  <c r="F15" i="1"/>
  <c r="F34" i="1"/>
  <c r="F36" i="1"/>
  <c r="F39" i="1" s="1"/>
  <c r="F52" i="1"/>
  <c r="F53" i="1"/>
  <c r="F57" i="1"/>
  <c r="F58" i="1"/>
  <c r="F69" i="1"/>
  <c r="F78" i="1"/>
  <c r="F80" i="1"/>
  <c r="F84" i="1"/>
  <c r="F101" i="1"/>
  <c r="F109" i="1"/>
  <c r="F116" i="1"/>
  <c r="F143" i="1" s="1"/>
  <c r="F128" i="1"/>
  <c r="F138" i="1"/>
  <c r="F144" i="1"/>
  <c r="F187" i="1"/>
  <c r="G15" i="1"/>
  <c r="G34" i="1" s="1"/>
  <c r="G36" i="1"/>
  <c r="G39" i="1"/>
  <c r="G52" i="1"/>
  <c r="G53" i="1"/>
  <c r="G57" i="1" s="1"/>
  <c r="G58" i="1"/>
  <c r="G69" i="1"/>
  <c r="G78" i="1"/>
  <c r="G80" i="1"/>
  <c r="G84" i="1"/>
  <c r="G100" i="1"/>
  <c r="G101" i="1"/>
  <c r="G109" i="1"/>
  <c r="G116" i="1"/>
  <c r="G128" i="1"/>
  <c r="G138" i="1"/>
  <c r="G144" i="1"/>
  <c r="G187" i="1"/>
  <c r="H15" i="1"/>
  <c r="H34" i="1" s="1"/>
  <c r="H36" i="1"/>
  <c r="H39" i="1" s="1"/>
  <c r="H52" i="1"/>
  <c r="H53" i="1"/>
  <c r="H57" i="1" s="1"/>
  <c r="H58" i="1"/>
  <c r="H69" i="1"/>
  <c r="H78" i="1"/>
  <c r="H80" i="1"/>
  <c r="H84" i="1"/>
  <c r="H101" i="1"/>
  <c r="H109" i="1"/>
  <c r="H143" i="1" s="1"/>
  <c r="H116" i="1"/>
  <c r="H128" i="1"/>
  <c r="H138" i="1"/>
  <c r="H144" i="1"/>
  <c r="H187" i="1"/>
  <c r="I15" i="1"/>
  <c r="I34" i="1" s="1"/>
  <c r="I36" i="1"/>
  <c r="I39" i="1" s="1"/>
  <c r="I52" i="1"/>
  <c r="I53" i="1"/>
  <c r="I57" i="1" s="1"/>
  <c r="I58" i="1"/>
  <c r="I69" i="1"/>
  <c r="I78" i="1"/>
  <c r="I80" i="1"/>
  <c r="I84" i="1"/>
  <c r="I100" i="1" s="1"/>
  <c r="I101" i="1"/>
  <c r="I109" i="1"/>
  <c r="I116" i="1"/>
  <c r="I143" i="1" s="1"/>
  <c r="I128" i="1"/>
  <c r="I138" i="1"/>
  <c r="I144" i="1"/>
  <c r="I187" i="1"/>
  <c r="J15" i="1"/>
  <c r="J34" i="1"/>
  <c r="J36" i="1"/>
  <c r="J39" i="1" s="1"/>
  <c r="J52" i="1"/>
  <c r="J53" i="1"/>
  <c r="J57" i="1"/>
  <c r="J58" i="1"/>
  <c r="J69" i="1"/>
  <c r="J78" i="1"/>
  <c r="J80" i="1"/>
  <c r="J84" i="1"/>
  <c r="J101" i="1"/>
  <c r="J109" i="1"/>
  <c r="J116" i="1"/>
  <c r="J143" i="1" s="1"/>
  <c r="J128" i="1"/>
  <c r="J138" i="1"/>
  <c r="J144" i="1"/>
  <c r="J187" i="1"/>
  <c r="K15" i="1"/>
  <c r="K34" i="1" s="1"/>
  <c r="K36" i="1"/>
  <c r="K39" i="1"/>
  <c r="K52" i="1"/>
  <c r="K53" i="1"/>
  <c r="K57" i="1" s="1"/>
  <c r="K58" i="1"/>
  <c r="K69" i="1"/>
  <c r="K78" i="1"/>
  <c r="K80" i="1"/>
  <c r="K84" i="1"/>
  <c r="K101" i="1"/>
  <c r="K109" i="1"/>
  <c r="K116" i="1"/>
  <c r="K128" i="1"/>
  <c r="K138" i="1"/>
  <c r="K144" i="1"/>
  <c r="K187" i="1"/>
  <c r="L15" i="1"/>
  <c r="L34" i="1"/>
  <c r="L36" i="1"/>
  <c r="L39" i="1" s="1"/>
  <c r="L52" i="1"/>
  <c r="L53" i="1"/>
  <c r="L57" i="1"/>
  <c r="L58" i="1"/>
  <c r="L69" i="1"/>
  <c r="L78" i="1"/>
  <c r="L80" i="1"/>
  <c r="L84" i="1"/>
  <c r="L101" i="1"/>
  <c r="L109" i="1"/>
  <c r="L116" i="1"/>
  <c r="L143" i="1" s="1"/>
  <c r="L128" i="1"/>
  <c r="L138" i="1"/>
  <c r="L144" i="1"/>
  <c r="L187" i="1"/>
  <c r="M15" i="1"/>
  <c r="M34" i="1" s="1"/>
  <c r="M36" i="1"/>
  <c r="M39" i="1"/>
  <c r="M52" i="1"/>
  <c r="M53" i="1"/>
  <c r="M57" i="1" s="1"/>
  <c r="M58" i="1"/>
  <c r="M69" i="1"/>
  <c r="M78" i="1"/>
  <c r="M80" i="1"/>
  <c r="M100" i="1" s="1"/>
  <c r="M84" i="1"/>
  <c r="M101" i="1"/>
  <c r="M109" i="1"/>
  <c r="M116" i="1"/>
  <c r="M128" i="1"/>
  <c r="M138" i="1"/>
  <c r="M144" i="1"/>
  <c r="M187" i="1"/>
  <c r="L100" i="1" l="1"/>
  <c r="L205" i="1" s="1"/>
  <c r="D15" i="1"/>
  <c r="D34" i="1" s="1"/>
  <c r="K100" i="1"/>
  <c r="H100" i="1"/>
  <c r="H205" i="1"/>
  <c r="E143" i="1"/>
  <c r="E205" i="1" s="1"/>
  <c r="D39" i="1"/>
  <c r="M143" i="1"/>
  <c r="D116" i="1"/>
  <c r="C118" i="1"/>
  <c r="C116" i="1" s="1"/>
  <c r="D84" i="1"/>
  <c r="C86" i="1"/>
  <c r="C58" i="1"/>
  <c r="C54" i="1"/>
  <c r="C53" i="1" s="1"/>
  <c r="C57" i="1" s="1"/>
  <c r="D53" i="1"/>
  <c r="D57" i="1" s="1"/>
  <c r="C39" i="1"/>
  <c r="M205" i="1"/>
  <c r="K143" i="1"/>
  <c r="F100" i="1"/>
  <c r="F205" i="1" s="1"/>
  <c r="D128" i="1"/>
  <c r="C130" i="1"/>
  <c r="C128" i="1" s="1"/>
  <c r="C84" i="1"/>
  <c r="D58" i="1"/>
  <c r="D187" i="1"/>
  <c r="C190" i="1"/>
  <c r="C187" i="1" s="1"/>
  <c r="K205" i="1"/>
  <c r="C102" i="1"/>
  <c r="C101" i="1" s="1"/>
  <c r="D101" i="1"/>
  <c r="C70" i="1"/>
  <c r="C69" i="1" s="1"/>
  <c r="D69" i="1"/>
  <c r="D52" i="1"/>
  <c r="C15" i="1"/>
  <c r="C34" i="1" s="1"/>
  <c r="J100" i="1"/>
  <c r="J205" i="1"/>
  <c r="I205" i="1"/>
  <c r="G143" i="1"/>
  <c r="G205" i="1" s="1"/>
  <c r="D144" i="1"/>
  <c r="C146" i="1"/>
  <c r="C144" i="1" s="1"/>
  <c r="D109" i="1"/>
  <c r="C110" i="1"/>
  <c r="C109" i="1" s="1"/>
  <c r="D80" i="1"/>
  <c r="C82" i="1"/>
  <c r="C80" i="1" s="1"/>
  <c r="C42" i="1"/>
  <c r="C52" i="1" s="1"/>
  <c r="C18" i="1"/>
  <c r="C38" i="1"/>
  <c r="C143" i="1" l="1"/>
  <c r="C205" i="1" s="1"/>
  <c r="C100" i="1"/>
  <c r="D143" i="1"/>
  <c r="D100" i="1"/>
  <c r="D205" i="1" s="1"/>
</calcChain>
</file>

<file path=xl/sharedStrings.xml><?xml version="1.0" encoding="utf-8"?>
<sst xmlns="http://schemas.openxmlformats.org/spreadsheetml/2006/main" count="322" uniqueCount="242">
  <si>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</si>
  <si>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</si>
  <si>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</si>
  <si>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</si>
  <si>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</si>
  <si>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</si>
  <si>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</si>
  <si>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</si>
  <si>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</si>
  <si>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</si>
  <si>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</si>
  <si>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</si>
  <si>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</si>
  <si>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</si>
  <si>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</si>
  <si>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</si>
  <si>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</si>
  <si>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</si>
  <si>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</si>
  <si>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</si>
  <si>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</si>
  <si>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</si>
  <si>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</si>
  <si>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</si>
  <si>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</si>
  <si>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</si>
  <si>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</si>
  <si>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</si>
  <si>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</si>
  <si>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</si>
  <si>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</si>
  <si>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</si>
  <si>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</si>
  <si>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</si>
  <si>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</si>
  <si>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</si>
  <si>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</si>
  <si>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</si>
  <si>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</si>
  <si>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</si>
  <si>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</si>
  <si>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</si>
  <si>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</si>
  <si>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</si>
  <si>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</si>
  <si>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</si>
  <si>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</si>
  <si>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</si>
  <si>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</si>
  <si>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</si>
  <si>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</si>
  <si>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</si>
  <si>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</si>
  <si>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</si>
  <si>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</si>
  <si>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</si>
  <si>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</si>
  <si>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</si>
  <si>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</si>
  <si>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</si>
  <si>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</si>
  <si>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</si>
  <si>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</si>
  <si>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</si>
  <si>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</si>
  <si>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</si>
  <si>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</si>
  <si>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Annenieku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</si>
  <si>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</si>
  <si>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</si>
  <si>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</si>
  <si>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</si>
  <si>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</si>
  <si>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</si>
  <si>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</si>
  <si>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</si>
  <si>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</si>
  <si>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</si>
  <si>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</si>
  <si>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</si>
  <si>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</si>
  <si>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</si>
  <si>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</si>
  <si>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</si>
  <si>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</si>
  <si>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</si>
  <si>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</si>
  <si>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Sociālās palīdzības pabalsti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</si>
  <si>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</si>
  <si>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</si>
  <si>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</si>
  <si>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</si>
  <si>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</si>
  <si>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</si>
  <si>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</si>
  <si>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</si>
  <si>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</si>
  <si>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</si>
  <si>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</si>
  <si>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</si>
  <si>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</si>
  <si>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</si>
  <si>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</si>
  <si>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</si>
  <si>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</si>
  <si>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</si>
  <si>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</si>
  <si>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</si>
  <si>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</si>
  <si>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</si>
  <si>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</si>
  <si>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</si>
  <si>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</si>
  <si>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</si>
  <si>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</si>
  <si>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</si>
  <si>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</si>
  <si>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</si>
  <si>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</si>
  <si>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Pro-centi  4000</t>
  </si>
  <si>
    <t>Pamatlī-dzekļi  5000</t>
  </si>
  <si>
    <t>Pabal-sti  6000</t>
  </si>
  <si>
    <t>Trans-ferti  7000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</si>
  <si>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</si>
  <si>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</si>
  <si>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</si>
  <si>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</si>
  <si>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</si>
  <si>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</si>
  <si>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</si>
  <si>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</si>
  <si>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</si>
  <si>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</si>
  <si>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</si>
  <si>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</si>
  <si>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</si>
  <si>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</si>
  <si>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</si>
  <si>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</si>
  <si>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</si>
  <si>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</si>
  <si>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</si>
  <si>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</si>
  <si>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</si>
  <si>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</si>
  <si>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</si>
  <si>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</si>
  <si>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</si>
  <si>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</si>
  <si>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</si>
  <si>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</si>
  <si>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</si>
  <si>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</si>
  <si>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</si>
  <si>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</si>
  <si>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</si>
  <si>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</si>
  <si>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</si>
  <si>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Sociālās palīdzības pasākumi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</si>
  <si>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</si>
  <si>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</si>
  <si>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</si>
  <si>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</si>
  <si>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</si>
  <si>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</si>
  <si>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</si>
  <si>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</si>
  <si>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</si>
  <si>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</si>
  <si>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</si>
  <si>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</si>
  <si>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</si>
  <si>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</si>
  <si>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</si>
  <si>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</si>
  <si>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</si>
  <si>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</si>
  <si>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</si>
  <si>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</si>
  <si>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</si>
  <si>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</si>
  <si>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</si>
  <si>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</si>
  <si>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</si>
  <si>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Apguldes apmācību komplekss</t>
  </si>
  <si>
    <t>Invalīdu asistenti</t>
  </si>
  <si>
    <t>Dobeles Amatniecības un vispārizglītojošā vidusskola</t>
  </si>
  <si>
    <t>Ieguldījumi SIA "Dobeles un apkārtnes slimnīca" pamatkapitālā</t>
  </si>
  <si>
    <t>Ieguldījumi SIA  "Dobeles ūdens" pamatkapitālā</t>
  </si>
  <si>
    <t>Pašvaldības dzīvojamā fonda uzturēšana</t>
  </si>
  <si>
    <t>Naudītes pirmskolas izglītības iestāde</t>
  </si>
  <si>
    <t>Krimūnu sākumskola</t>
  </si>
  <si>
    <t>Lejasstrazdu sākumskola</t>
  </si>
  <si>
    <t>Dobeles Kristīgā pamatskola</t>
  </si>
  <si>
    <t>JIVC Erasmus projekts</t>
  </si>
  <si>
    <t>Ieguldījumi SIA  "Dobeles namsaimnieks" pamatkapitālā</t>
  </si>
  <si>
    <t>Ielu rekonstrukcija</t>
  </si>
  <si>
    <t>Ģimnāzijas Erasmus projekts</t>
  </si>
  <si>
    <t>Pabalsti svētku gadījumos, pabalsts aizgādņiem</t>
  </si>
  <si>
    <t>Bērzupes speciālās internātskolas erasmus projekts</t>
  </si>
  <si>
    <t>DOBELES NOVADA PAŠVALDĪBAS 2017.GADA PAMATBUDŽETA IZDEVUMI</t>
  </si>
  <si>
    <t>Vēlēšanu komisija</t>
  </si>
  <si>
    <t>Sākumskolas Erasmus projekts</t>
  </si>
  <si>
    <t>Latvijas Jaunatnes Olimpiāde</t>
  </si>
  <si>
    <t>Kaķeniekukultūras un sporta centrs</t>
  </si>
  <si>
    <t>SPC projekts pieaugušo rehabilitācijai</t>
  </si>
  <si>
    <t>Ārējo kanalizācijas tīklu atjaunošana</t>
  </si>
  <si>
    <t>Dobeles kultūras nama renovācija</t>
  </si>
  <si>
    <t>Lauku ceļu rekonstrukcija</t>
  </si>
  <si>
    <t>04.510.</t>
  </si>
  <si>
    <t>Lauku ielas rekonstrukcija Dobelē</t>
  </si>
  <si>
    <t>Spodrības ielas rekonstrukcija Dobelē</t>
  </si>
  <si>
    <t>Projekts"Meliorācijas sistēmu rekonstrukcija"</t>
  </si>
  <si>
    <t>Projekts"Atver sirdi Zemgalē"</t>
  </si>
  <si>
    <t>Dienesta viesnīcas būvniecība</t>
  </si>
  <si>
    <t>JIVC projekts "Proti un dari"</t>
  </si>
  <si>
    <t>Projekts"Preventīvie pasākumi jauniešiem"</t>
  </si>
  <si>
    <t>Projekts"Veselības veicināšanna, slimību profilakse"</t>
  </si>
  <si>
    <t>Projekts "Kaķenieku k/n"</t>
  </si>
  <si>
    <t>Pilsdrupu arheoloģijas darbi</t>
  </si>
  <si>
    <t>Gājēju ceļa uz Virkus kapiem izbūve</t>
  </si>
  <si>
    <t>Projekts"Krimūnu estrādes izbūve"</t>
  </si>
  <si>
    <t>Projekts"Pļavas iela 3"</t>
  </si>
  <si>
    <t>Projekts "Sports"</t>
  </si>
  <si>
    <t>Projekts"Lifta izbūve Uzvaras 50"</t>
  </si>
  <si>
    <t>Projekts"Atelpas brīdis"</t>
  </si>
  <si>
    <t>Muzeja VKKF projekti</t>
  </si>
  <si>
    <t>Remontdarbi novada iestādēs</t>
  </si>
  <si>
    <t>Stadiona tehniskā projekta izstrāde</t>
  </si>
  <si>
    <t>Liepājas šosejas rekonstrukcija Dobelē</t>
  </si>
  <si>
    <t>01.111</t>
  </si>
  <si>
    <t>Brīvības ielas 15 siltināšsna</t>
  </si>
  <si>
    <t>Penkules pamatskolas apkures sistēmas rekonstrukcija</t>
  </si>
  <si>
    <t>Izglītības iestāžu projekti</t>
  </si>
  <si>
    <t>Atbalsts biedrībai "Gold Barbell"</t>
  </si>
  <si>
    <t>Atbalsts biedrībai "Saspraude"</t>
  </si>
  <si>
    <t>budžets 2017.gadam."</t>
  </si>
  <si>
    <t>Finansēšana</t>
  </si>
  <si>
    <t>Dobeles novada domes 26.01.2017.</t>
  </si>
  <si>
    <t>saistošajiem noteikumiem Nr.1</t>
  </si>
  <si>
    <t>Finanšu un grāmatvedības nodaļas vadītāja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</si>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</sst>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 Baltic"/>
      <family val="1"/>
      <charset val="186"/>
    </font>
    <font>
      <sz val="10"/>
      <name val="Arial"/>
      <family val="2"/>
      <charset val="186"/>
    </font>
    <font>
      <sz val="10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Fill="1" applyBorder="1"/>
    <xf numFmtId="0" fontId="3" fillId="0" borderId="0" xfId="0" applyFont="1" applyBorder="1"/>
    <xf numFmtId="0" fontId="5" fillId="0" borderId="1" xfId="0" applyFont="1" applyBorder="1"/>
    <xf numFmtId="0" fontId="5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7" xfId="0" applyFont="1" applyBorder="1"/>
    <xf numFmtId="0" fontId="4" fillId="0" borderId="5" xfId="0" applyFont="1" applyBorder="1" applyAlignment="1">
      <alignment wrapText="1"/>
    </xf>
    <xf numFmtId="0" fontId="5" fillId="0" borderId="5" xfId="0" applyFont="1" applyBorder="1"/>
    <xf numFmtId="0" fontId="6" fillId="0" borderId="1" xfId="0" applyFont="1" applyBorder="1" applyAlignment="1">
      <alignment horizontal="left" wrapText="1"/>
    </xf>
    <xf numFmtId="0" fontId="3" fillId="0" borderId="8" xfId="0" applyFont="1" applyBorder="1"/>
    <xf numFmtId="0" fontId="7" fillId="0" borderId="1" xfId="0" applyFont="1" applyBorder="1" applyAlignment="1">
      <alignment horizontal="left" wrapText="1"/>
    </xf>
    <xf numFmtId="0" fontId="5" fillId="0" borderId="8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justify"/>
    </xf>
    <xf numFmtId="0" fontId="9" fillId="0" borderId="0" xfId="0" applyFont="1" applyAlignment="1">
      <alignment horizontal="right"/>
    </xf>
    <xf numFmtId="0" fontId="4" fillId="0" borderId="0" xfId="0" applyFont="1" applyBorder="1" applyAlignment="1">
      <alignment horizontal="center" vertical="justify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4" fillId="0" borderId="4" xfId="0" applyFont="1" applyBorder="1" applyAlignment="1">
      <alignment horizontal="center" vertical="justify"/>
    </xf>
    <xf numFmtId="0" fontId="7" fillId="2" borderId="1" xfId="0" applyFont="1" applyFill="1" applyBorder="1" applyAlignment="1">
      <alignment horizontal="left" wrapText="1"/>
    </xf>
    <xf numFmtId="0" fontId="5" fillId="2" borderId="1" xfId="0" applyFont="1" applyFill="1" applyBorder="1"/>
    <xf numFmtId="0" fontId="7" fillId="0" borderId="1" xfId="0" applyFont="1" applyFill="1" applyBorder="1" applyAlignment="1">
      <alignment horizontal="left" wrapText="1"/>
    </xf>
    <xf numFmtId="0" fontId="5" fillId="0" borderId="1" xfId="0" applyFont="1" applyFill="1" applyBorder="1"/>
    <xf numFmtId="0" fontId="3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3" fillId="0" borderId="1" xfId="0" quotePrefix="1" applyFont="1" applyFill="1" applyBorder="1"/>
    <xf numFmtId="0" fontId="5" fillId="0" borderId="1" xfId="0" quotePrefix="1" applyFont="1" applyFill="1" applyBorder="1"/>
    <xf numFmtId="0" fontId="5" fillId="2" borderId="1" xfId="0" quotePrefix="1" applyFont="1" applyFill="1" applyBorder="1"/>
    <xf numFmtId="0" fontId="5" fillId="0" borderId="0" xfId="0" applyFont="1" applyFill="1"/>
    <xf numFmtId="0" fontId="3" fillId="0" borderId="0" xfId="0" applyFont="1" applyFill="1" applyAlignment="1">
      <alignment horizontal="left" vertical="center" wrapText="1"/>
    </xf>
    <xf numFmtId="0" fontId="3" fillId="0" borderId="8" xfId="0" applyFont="1" applyFill="1" applyBorder="1"/>
    <xf numFmtId="0" fontId="7" fillId="2" borderId="6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left" wrapText="1"/>
    </xf>
    <xf numFmtId="0" fontId="5" fillId="3" borderId="1" xfId="0" applyFont="1" applyFill="1" applyBorder="1"/>
    <xf numFmtId="0" fontId="5" fillId="0" borderId="5" xfId="0" applyFont="1" applyFill="1" applyBorder="1"/>
    <xf numFmtId="0" fontId="5" fillId="0" borderId="2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49" fontId="3" fillId="0" borderId="0" xfId="0" applyNumberFormat="1" applyFont="1" applyFill="1"/>
    <xf numFmtId="2" fontId="5" fillId="0" borderId="1" xfId="0" applyNumberFormat="1" applyFont="1" applyFill="1" applyBorder="1"/>
    <xf numFmtId="0" fontId="3" fillId="0" borderId="1" xfId="0" applyNumberFormat="1" applyFont="1" applyFill="1" applyBorder="1"/>
    <xf numFmtId="0" fontId="8" fillId="0" borderId="0" xfId="0" applyFont="1" applyAlignment="1">
      <alignment horizontal="right"/>
    </xf>
    <xf numFmtId="0" fontId="3" fillId="0" borderId="1" xfId="0" quotePrefix="1" applyFont="1" applyBorder="1"/>
    <xf numFmtId="0" fontId="6" fillId="0" borderId="6" xfId="0" applyFont="1" applyBorder="1" applyAlignment="1">
      <alignment horizontal="left" wrapText="1"/>
    </xf>
    <xf numFmtId="1" fontId="3" fillId="0" borderId="1" xfId="0" applyNumberFormat="1" applyFont="1" applyFill="1" applyBorder="1"/>
    <xf numFmtId="0" fontId="11" fillId="0" borderId="0" xfId="0" applyFont="1" applyBorder="1"/>
    <xf numFmtId="0" fontId="6" fillId="0" borderId="1" xfId="0" applyFont="1" applyFill="1" applyBorder="1" applyAlignment="1">
      <alignment wrapText="1"/>
    </xf>
    <xf numFmtId="0" fontId="5" fillId="4" borderId="1" xfId="0" applyFont="1" applyFill="1" applyBorder="1"/>
    <xf numFmtId="0" fontId="3" fillId="5" borderId="1" xfId="0" applyFont="1" applyFill="1" applyBorder="1"/>
    <xf numFmtId="0" fontId="5" fillId="4" borderId="1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0" fontId="5" fillId="5" borderId="1" xfId="0" applyFont="1" applyFill="1" applyBorder="1"/>
    <xf numFmtId="0" fontId="3" fillId="5" borderId="1" xfId="0" applyFont="1" applyFill="1" applyBorder="1" applyAlignment="1">
      <alignment horizontal="right" vertical="center" wrapText="1"/>
    </xf>
    <xf numFmtId="0" fontId="9" fillId="5" borderId="0" xfId="0" applyFont="1" applyFill="1" applyAlignment="1">
      <alignment horizontal="right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justify" vertical="justify"/>
    </xf>
    <xf numFmtId="0" fontId="3" fillId="0" borderId="1" xfId="0" applyFont="1" applyBorder="1" applyAlignment="1">
      <alignment horizontal="left" wrapText="1"/>
    </xf>
    <xf numFmtId="0" fontId="5" fillId="3" borderId="5" xfId="0" applyFont="1" applyFill="1" applyBorder="1"/>
    <xf numFmtId="164" fontId="6" fillId="0" borderId="1" xfId="0" applyNumberFormat="1" applyFont="1" applyFill="1" applyBorder="1" applyAlignment="1">
      <alignment horizontal="left" wrapText="1"/>
    </xf>
    <xf numFmtId="49" fontId="6" fillId="0" borderId="6" xfId="0" applyNumberFormat="1" applyFont="1" applyBorder="1" applyAlignment="1">
      <alignment horizontal="left" wrapText="1"/>
    </xf>
    <xf numFmtId="0" fontId="5" fillId="5" borderId="0" xfId="0" applyFont="1" applyFill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265" Type="http://schemas.openxmlformats.org/officeDocument/2006/relationships/revisionLog" Target="revisionLog1.xml"/><Relationship Id="rId269" Type="http://schemas.openxmlformats.org/officeDocument/2006/relationships/revisionLog" Target="revisionLog5.xml"/><Relationship Id="rId268" Type="http://schemas.openxmlformats.org/officeDocument/2006/relationships/revisionLog" Target="revisionLog4.xml"/><Relationship Id="rId271" Type="http://schemas.openxmlformats.org/officeDocument/2006/relationships/revisionLog" Target="revisionLog7.xml"/><Relationship Id="rId267" Type="http://schemas.openxmlformats.org/officeDocument/2006/relationships/revisionLog" Target="revisionLog3.xml"/><Relationship Id="rId270" Type="http://schemas.openxmlformats.org/officeDocument/2006/relationships/revisionLog" Target="revisionLog6.xml"/><Relationship Id="rId266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FDFF8FD-4126-49CD-93A4-5E84945331BB}" diskRevisions="1" revisionId="1721" protected="1">
  <header guid="{789B4611-B684-4A13-9FF3-B5E2539D4D98}" dateTime="2017-01-23T14:11:02" maxSheetId="4" userName="Jolanta Kalniņa" r:id="rId265">
    <sheetIdMap count="3">
      <sheetId val="1"/>
      <sheetId val="2"/>
      <sheetId val="3"/>
    </sheetIdMap>
  </header>
  <header guid="{E0E14CD3-608A-4034-8EEB-E18708E06BD9}" dateTime="2017-02-16T09:40:52" maxSheetId="4" userName="Jolanta Kalniņa" r:id="rId266" minRId="1660" maxRId="1661">
    <sheetIdMap count="3">
      <sheetId val="1"/>
      <sheetId val="2"/>
      <sheetId val="3"/>
    </sheetIdMap>
  </header>
  <header guid="{1334417E-8AF2-4418-A63A-2AC7E1E8077D}" dateTime="2017-02-16T09:42:50" maxSheetId="4" userName="Jolanta Kalniņa" r:id="rId267" minRId="1663" maxRId="1671">
    <sheetIdMap count="3">
      <sheetId val="1"/>
      <sheetId val="2"/>
      <sheetId val="3"/>
    </sheetIdMap>
  </header>
  <header guid="{254C36CA-7E93-4C91-967E-3F195139DB9A}" dateTime="2017-02-16T14:04:12" maxSheetId="4" userName="Jolanta Kalniņa" r:id="rId268" minRId="1672" maxRId="1673">
    <sheetIdMap count="3">
      <sheetId val="1"/>
      <sheetId val="2"/>
      <sheetId val="3"/>
    </sheetIdMap>
  </header>
  <header guid="{11D9B77B-053C-439A-AA28-F945D5144EE5}" dateTime="2017-02-16T14:12:36" maxSheetId="4" userName="Jolanta Kalniņa" r:id="rId269" minRId="1675" maxRId="1714">
    <sheetIdMap count="3">
      <sheetId val="1"/>
      <sheetId val="2"/>
      <sheetId val="3"/>
    </sheetIdMap>
  </header>
  <header guid="{6B2BD9DC-9683-4EA1-8BF0-74C84E565E64}" dateTime="2017-02-20T13:46:45" maxSheetId="4" userName="Dace Riterfelte" r:id="rId270" minRId="1716" maxRId="1719">
    <sheetIdMap count="3">
      <sheetId val="1"/>
      <sheetId val="2"/>
      <sheetId val="3"/>
    </sheetIdMap>
  </header>
  <header guid="{6FDFF8FD-4126-49CD-93A4-5E84945331BB}" dateTime="2017-02-20T15:48:25" maxSheetId="4" userName="Agnese" r:id="rId271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Sheet1!$2:$2,Sheet1!$71:$72,Sheet1!$147:$147,Sheet1!$153:$153,Sheet1!$209:$209</formula>
    <oldFormula>Sheet1!$2:$2,Sheet1!$71:$72,Sheet1!$147:$147,Sheet1!$153:$153,Sheet1!$209:$209</oldFormula>
  </rdn>
  <rcv guid="{3A56BBDD-68CD-4AEA-B9E4-12391459D4C4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0" sId="1">
    <oc r="M4" t="inlineStr">
      <is>
        <t>Dobeles novada domes 26.01.2016</t>
      </is>
    </oc>
    <nc r="M4" t="inlineStr">
      <is>
        <t>Dobeles novada domes 26.01.2017</t>
      </is>
    </nc>
  </rcc>
  <rcc rId="1661" sId="1">
    <oc r="M7" t="inlineStr">
      <is>
        <t>budžets 2016.gadam."</t>
      </is>
    </oc>
    <nc r="M7" t="inlineStr">
      <is>
        <t>budžets 2017.gadam."</t>
      </is>
    </nc>
  </rcc>
  <rcv guid="{3A56BBDD-68CD-4AEA-B9E4-12391459D4C4}" action="delete"/>
  <rdn rId="0" localSheetId="1" customView="1" name="Z_3A56BBDD_68CD_4AEA_B9E4_12391459D4C4_.wvu.Rows" hidden="1" oldHidden="1">
    <formula>Sheet1!$2:$2,Sheet1!$71:$72,Sheet1!$147:$147,Sheet1!$153:$153,Sheet1!$209:$209</formula>
    <oldFormula>Sheet1!$2:$2,Sheet1!$71:$72,Sheet1!$147:$147,Sheet1!$153:$153,Sheet1!$209:$209</oldFormula>
  </rdn>
  <rcv guid="{3A56BBDD-68CD-4AEA-B9E4-12391459D4C4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63" sId="1" ref="A206:XFD206" action="insertRow">
    <undo index="65535" exp="area" ref3D="1" dr="$A$209:$XFD$209" dn="Z_3A56BBDD_68CD_4AEA_B9E4_12391459D4C4_.wvu.Rows" sId="1"/>
  </rrc>
  <rcc rId="1664" sId="1">
    <nc r="B206" t="inlineStr">
      <is>
        <t>Finansēšana</t>
      </is>
    </nc>
  </rcc>
  <rcc rId="1665" sId="1">
    <nc r="C206">
      <f>SUM(C207+C208+C209+C211)</f>
    </nc>
  </rcc>
  <rcc rId="1666" sId="1">
    <oc r="C207">
      <v>1132067</v>
    </oc>
    <nc r="C207">
      <v>-1132067</v>
    </nc>
  </rcc>
  <rcc rId="1667" sId="1">
    <oc r="C208">
      <v>56915</v>
    </oc>
    <nc r="C208">
      <v>-56915</v>
    </nc>
  </rcc>
  <rcc rId="1668" sId="1">
    <oc r="C209">
      <v>148000</v>
    </oc>
    <nc r="C209">
      <v>-148000</v>
    </nc>
  </rcc>
  <rcc rId="1669" sId="1">
    <oc r="C211">
      <v>1500000</v>
    </oc>
    <nc r="C211">
      <v>-1500000</v>
    </nc>
  </rcc>
  <rcc rId="1670" sId="1">
    <oc r="B212" t="inlineStr">
      <is>
        <t>PAVISAM KOPĀ</t>
      </is>
    </oc>
    <nc r="B212"/>
  </rcc>
  <rcc rId="1671" sId="1">
    <oc r="C212">
      <f>SUM(C205:C211)</f>
    </oc>
    <nc r="C212"/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96">
    <dxf>
      <numFmt numFmtId="2" formatCode="0.00"/>
    </dxf>
  </rfmt>
  <rfmt sheetId="1" sqref="A196">
    <dxf>
      <numFmt numFmtId="164" formatCode="0.000"/>
    </dxf>
  </rfmt>
  <rfmt sheetId="1" sqref="A186">
    <dxf>
      <numFmt numFmtId="164" formatCode="0.000"/>
    </dxf>
  </rfmt>
  <rfmt sheetId="1" sqref="A186" start="0" length="0">
    <dxf>
      <numFmt numFmtId="0" formatCode="General"/>
    </dxf>
  </rfmt>
  <rfmt sheetId="1" sqref="A186">
    <dxf>
      <numFmt numFmtId="30" formatCode="@"/>
    </dxf>
  </rfmt>
  <rcc rId="1672" sId="1" numFmtId="30">
    <oc r="A186">
      <v>9.2100000000000009</v>
    </oc>
    <nc r="A186" t="inlineStr">
      <is>
        <t>09.210</t>
      </is>
    </nc>
  </rcc>
  <rfmt sheetId="1" sqref="D206:M206">
    <dxf>
      <fill>
        <patternFill>
          <bgColor theme="0"/>
        </patternFill>
      </fill>
    </dxf>
  </rfmt>
  <rfmt sheetId="1" sqref="A212:C212">
    <dxf>
      <fill>
        <patternFill>
          <bgColor theme="0"/>
        </patternFill>
      </fill>
    </dxf>
  </rfmt>
  <rrc rId="1673" sId="1" ref="A212:XFD212" action="deleteRow">
    <rfmt sheetId="1" xfDxf="1" sqref="A212:XFD212" start="0" length="0">
      <dxf>
        <font>
          <b/>
          <name val="Times New Roman"/>
          <family val="1"/>
          <charset val="186"/>
          <scheme val="none"/>
        </font>
      </dxf>
    </rfmt>
    <rfmt sheetId="1" sqref="A212" start="0" length="0">
      <dxf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12" start="0" length="0">
      <dxf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12" start="0" length="0">
      <dxf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v guid="{3A56BBDD-68CD-4AEA-B9E4-12391459D4C4}" action="delete"/>
  <rdn rId="0" localSheetId="1" customView="1" name="Z_3A56BBDD_68CD_4AEA_B9E4_12391459D4C4_.wvu.Rows" hidden="1" oldHidden="1">
    <formula>Sheet1!$2:$2,Sheet1!$71:$72,Sheet1!$147:$147,Sheet1!$153:$153,Sheet1!$210:$210</formula>
    <oldFormula>Sheet1!$2:$2,Sheet1!$71:$72,Sheet1!$147:$147,Sheet1!$153:$153,Sheet1!$210:$210</oldFormula>
  </rdn>
  <rcv guid="{3A56BBDD-68CD-4AEA-B9E4-12391459D4C4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88:A204" start="0" length="0">
    <dxf>
      <border>
        <left style="thin">
          <color indexed="64"/>
        </left>
      </border>
    </dxf>
  </rfmt>
  <rfmt sheetId="1" sqref="A214:A234" start="0" length="0">
    <dxf>
      <border>
        <left/>
      </border>
    </dxf>
  </rfmt>
  <rfmt sheetId="1" sqref="A201:A20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rc rId="1675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76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77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78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79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80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81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82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83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84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85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86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87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88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89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90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91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92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93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94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95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96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97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98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699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700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701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702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703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704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705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706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707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708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709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710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711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712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713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rc rId="1714" sId="1" ref="A235:XFD235" action="deleteRow">
    <rfmt sheetId="1" xfDxf="1" sqref="A235:XFD235" start="0" length="0">
      <dxf>
        <font>
          <name val="Times New Roman"/>
          <family val="1"/>
          <charset val="186"/>
          <scheme val="none"/>
        </font>
      </dxf>
    </rfmt>
    <rfmt sheetId="1" sqref="A235" start="0" length="0">
      <dxf/>
    </rfmt>
    <rfmt sheetId="1" sqref="B235" start="0" length="0">
      <dxf/>
    </rfmt>
    <rfmt sheetId="1" sqref="C235" start="0" length="0">
      <dxf/>
    </rfmt>
  </rrc>
  <rcv guid="{3A56BBDD-68CD-4AEA-B9E4-12391459D4C4}" action="delete"/>
  <rdn rId="0" localSheetId="1" customView="1" name="Z_3A56BBDD_68CD_4AEA_B9E4_12391459D4C4_.wvu.Rows" hidden="1" oldHidden="1">
    <formula>Sheet1!$2:$2,Sheet1!$71:$72,Sheet1!$147:$147,Sheet1!$153:$153,Sheet1!$210:$210</formula>
    <oldFormula>Sheet1!$2:$2,Sheet1!$71:$72,Sheet1!$147:$147,Sheet1!$153:$153,Sheet1!$210:$210</oldFormula>
  </rdn>
  <rcv guid="{3A56BBDD-68CD-4AEA-B9E4-12391459D4C4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6" sId="1">
    <oc r="M4" t="inlineStr">
      <is>
        <t>Dobeles novada domes 26.01.2017</t>
      </is>
    </oc>
    <nc r="M4" t="inlineStr">
      <is>
        <t>Dobeles novada domes 26.01.2017.</t>
      </is>
    </nc>
  </rcc>
  <rcc rId="1717" sId="1">
    <oc r="M5" t="inlineStr">
      <is>
        <t>saistošajiem noteikumiem N.1</t>
      </is>
    </oc>
    <nc r="M5" t="inlineStr">
      <is>
        <t>saistošajiem noteikumiem Nr.1</t>
      </is>
    </nc>
  </rcc>
  <rcc rId="1718" sId="1">
    <nc r="B215" t="inlineStr">
      <is>
        <t>Finanšu un grāmatvedības nodaļas vadītāja</t>
      </is>
    </nc>
  </rcc>
  <rcc rId="1719" sId="1">
    <nc r="G215" t="inlineStr">
      <is>
        <t>J.Kalniņa</t>
      </is>
    </nc>
  </rcc>
  <rdn rId="0" localSheetId="1" customView="1" name="Z_43FF7C23_A63E_4885_AB2A_D15FDDD51B01_.wvu.Rows" hidden="1" oldHidden="1">
    <formula>Sheet1!$2:$2,Sheet1!$71:$72,Sheet1!$147:$147,Sheet1!$153:$153,Sheet1!$210:$210</formula>
  </rdn>
  <rcv guid="{43FF7C23-A63E-4885-AB2A-D15FDDD51B01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A29D2C49_6883_4FEE_B314_DF0DB226D6FA_.wvu.Rows" hidden="1" oldHidden="1">
    <formula>Sheet1!$2:$2,Sheet1!$71:$72,Sheet1!$147:$147,Sheet1!$153:$153,Sheet1!$210:$210</formula>
  </rdn>
  <rcv guid="{A29D2C49-6883-4FEE-B314-DF0DB226D6F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7"/>
  <sheetViews>
    <sheetView tabSelected="1" zoomScale="98" zoomScaleNormal="98" workbookViewId="0">
      <selection activeCell="L221" sqref="L221"/>
    </sheetView>
  </sheetViews>
  <sheetFormatPr defaultRowHeight="12.75" x14ac:dyDescent="0.2"/>
  <cols>
    <col min="1" max="1" width="6.85546875" style="2" customWidth="1"/>
    <col min="2" max="2" width="27.140625" style="2" customWidth="1"/>
    <col min="3" max="3" width="10.28515625" style="2" customWidth="1"/>
    <col min="4" max="4" width="8.85546875" style="2" customWidth="1"/>
    <col min="5" max="5" width="10.5703125" style="2" customWidth="1"/>
    <col min="6" max="6" width="8.7109375" style="2" customWidth="1"/>
    <col min="7" max="7" width="9.85546875" style="2" customWidth="1"/>
    <col min="8" max="8" width="8.85546875" style="2" customWidth="1"/>
    <col min="9" max="9" width="7.28515625" style="2" customWidth="1"/>
    <col min="10" max="10" width="10.85546875" style="2" customWidth="1"/>
    <col min="11" max="11" width="8.85546875" style="2" customWidth="1"/>
    <col min="12" max="12" width="6.85546875" style="2" customWidth="1"/>
    <col min="13" max="13" width="9.140625" style="2" customWidth="1"/>
    <col min="14" max="14" width="18.85546875" style="2" customWidth="1"/>
    <col min="15" max="16384" width="9.140625" style="2"/>
  </cols>
  <sheetData>
    <row r="1" spans="1:13" ht="1.5" customHeight="1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.5" hidden="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x14ac:dyDescent="0.25">
      <c r="A3" s="81"/>
      <c r="B3" s="81"/>
      <c r="C3" s="1"/>
      <c r="D3" s="1"/>
      <c r="E3" s="1"/>
      <c r="F3" s="1"/>
      <c r="G3" s="1"/>
      <c r="H3" s="1"/>
      <c r="I3" s="1"/>
      <c r="J3" s="28"/>
      <c r="K3" s="1"/>
      <c r="L3" s="1"/>
      <c r="M3" s="28" t="s">
        <v>178</v>
      </c>
    </row>
    <row r="4" spans="1:13" ht="16.5" customHeight="1" x14ac:dyDescent="0.25">
      <c r="J4" s="28"/>
      <c r="M4" s="70" t="s">
        <v>238</v>
      </c>
    </row>
    <row r="5" spans="1:13" s="37" customFormat="1" ht="15" x14ac:dyDescent="0.25">
      <c r="A5" s="29"/>
      <c r="B5" s="3"/>
      <c r="C5" s="3"/>
      <c r="D5" s="3"/>
      <c r="E5" s="6"/>
      <c r="F5" s="2"/>
      <c r="G5" s="2"/>
      <c r="H5" s="2"/>
      <c r="I5" s="2"/>
      <c r="J5" s="28"/>
      <c r="K5" s="2"/>
      <c r="L5" s="2"/>
      <c r="M5" s="70" t="s">
        <v>239</v>
      </c>
    </row>
    <row r="6" spans="1:13" s="37" customFormat="1" ht="15.75" x14ac:dyDescent="0.25">
      <c r="A6" s="6"/>
      <c r="B6" s="30"/>
      <c r="C6" s="31"/>
      <c r="D6" s="6"/>
      <c r="E6" s="6"/>
      <c r="F6" s="2"/>
      <c r="G6" s="2"/>
      <c r="H6" s="2"/>
      <c r="I6" s="2"/>
      <c r="J6" s="58"/>
      <c r="K6" s="2"/>
      <c r="L6" s="2"/>
      <c r="M6" s="58" t="s">
        <v>179</v>
      </c>
    </row>
    <row r="7" spans="1:13" s="37" customFormat="1" ht="15.75" x14ac:dyDescent="0.25">
      <c r="A7" s="6"/>
      <c r="B7" s="30"/>
      <c r="C7" s="6"/>
      <c r="D7" s="6"/>
      <c r="E7" s="6"/>
      <c r="F7" s="2"/>
      <c r="G7" s="2"/>
      <c r="H7" s="2"/>
      <c r="I7" s="2"/>
      <c r="J7" s="58"/>
      <c r="K7" s="2"/>
      <c r="L7" s="2"/>
      <c r="M7" s="58" t="s">
        <v>236</v>
      </c>
    </row>
    <row r="8" spans="1:13" s="37" customFormat="1" x14ac:dyDescent="0.2">
      <c r="A8" s="6"/>
      <c r="B8" s="30"/>
      <c r="C8" s="6"/>
      <c r="D8" s="6"/>
      <c r="E8" s="6"/>
      <c r="F8" s="2"/>
      <c r="G8" s="2"/>
      <c r="H8" s="2"/>
      <c r="I8" s="2"/>
      <c r="J8" s="2"/>
      <c r="K8" s="2"/>
      <c r="L8" s="2"/>
      <c r="M8" s="2"/>
    </row>
    <row r="9" spans="1:13" s="37" customFormat="1" ht="15.75" x14ac:dyDescent="0.25">
      <c r="A9" s="6"/>
      <c r="B9" s="30"/>
      <c r="C9" s="80" t="s">
        <v>200</v>
      </c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 s="42" customFormat="1" ht="15.75" x14ac:dyDescent="0.25">
      <c r="A10" s="81"/>
      <c r="B10" s="81"/>
      <c r="C10" s="81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s="42" customForma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s="42" customFormat="1" ht="27.75" customHeight="1" x14ac:dyDescent="0.2">
      <c r="A12" s="8" t="s">
        <v>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42" customFormat="1" ht="36.75" customHeight="1" x14ac:dyDescent="0.2">
      <c r="A13" s="9"/>
      <c r="B13" s="9"/>
      <c r="C13" s="10" t="s">
        <v>2</v>
      </c>
      <c r="D13" s="27" t="s">
        <v>114</v>
      </c>
      <c r="E13" s="27" t="s">
        <v>115</v>
      </c>
      <c r="F13" s="11" t="s">
        <v>116</v>
      </c>
      <c r="G13" s="12" t="s">
        <v>117</v>
      </c>
      <c r="H13" s="32" t="s">
        <v>118</v>
      </c>
      <c r="I13" s="12" t="s">
        <v>119</v>
      </c>
      <c r="J13" s="12" t="s">
        <v>120</v>
      </c>
      <c r="K13" s="12" t="s">
        <v>121</v>
      </c>
      <c r="L13" s="13" t="s">
        <v>122</v>
      </c>
      <c r="M13" s="13" t="s">
        <v>176</v>
      </c>
    </row>
    <row r="14" spans="1:13" s="42" customFormat="1" x14ac:dyDescent="0.2">
      <c r="A14" s="14"/>
      <c r="B14" s="14"/>
      <c r="C14" s="15"/>
      <c r="D14" s="16" t="s">
        <v>2</v>
      </c>
      <c r="E14" s="78" t="s">
        <v>3</v>
      </c>
      <c r="F14" s="79"/>
      <c r="G14" s="14"/>
      <c r="H14" s="17"/>
      <c r="I14" s="14"/>
      <c r="J14" s="14"/>
      <c r="K14" s="18"/>
      <c r="L14" s="17"/>
      <c r="M14" s="17"/>
    </row>
    <row r="15" spans="1:13" s="42" customFormat="1" x14ac:dyDescent="0.2">
      <c r="A15" s="7" t="s">
        <v>5</v>
      </c>
      <c r="B15" s="19" t="s">
        <v>4</v>
      </c>
      <c r="C15" s="68">
        <f>SUM(C16:C31)</f>
        <v>2919698</v>
      </c>
      <c r="D15" s="68">
        <f t="shared" ref="D15:M15" si="0">SUM(D16:D31)</f>
        <v>1776449</v>
      </c>
      <c r="E15" s="68">
        <f t="shared" si="0"/>
        <v>1419644</v>
      </c>
      <c r="F15" s="68">
        <f t="shared" si="0"/>
        <v>356805</v>
      </c>
      <c r="G15" s="68">
        <f t="shared" si="0"/>
        <v>729657</v>
      </c>
      <c r="H15" s="68">
        <f t="shared" si="0"/>
        <v>0</v>
      </c>
      <c r="I15" s="68">
        <f t="shared" si="0"/>
        <v>8000</v>
      </c>
      <c r="J15" s="68">
        <f t="shared" si="0"/>
        <v>402092</v>
      </c>
      <c r="K15" s="68">
        <f t="shared" si="0"/>
        <v>0</v>
      </c>
      <c r="L15" s="68">
        <f t="shared" si="0"/>
        <v>3000</v>
      </c>
      <c r="M15" s="68">
        <f t="shared" si="0"/>
        <v>500</v>
      </c>
    </row>
    <row r="16" spans="1:13" s="37" customFormat="1" x14ac:dyDescent="0.2">
      <c r="A16" s="20" t="s">
        <v>5</v>
      </c>
      <c r="B16" s="38" t="s">
        <v>6</v>
      </c>
      <c r="C16" s="4">
        <f>SUM(D16,G16,H16:M16)</f>
        <v>1621549</v>
      </c>
      <c r="D16" s="4">
        <f t="shared" ref="D16:D51" si="1">SUM(E16:F16)</f>
        <v>1008260</v>
      </c>
      <c r="E16" s="44">
        <v>811169</v>
      </c>
      <c r="F16" s="5">
        <v>197091</v>
      </c>
      <c r="G16" s="5">
        <v>474997</v>
      </c>
      <c r="H16" s="5"/>
      <c r="I16" s="5">
        <v>8000</v>
      </c>
      <c r="J16" s="5">
        <v>126792</v>
      </c>
      <c r="K16" s="4"/>
      <c r="L16" s="4">
        <v>3000</v>
      </c>
      <c r="M16" s="4">
        <v>500</v>
      </c>
    </row>
    <row r="17" spans="1:13" s="37" customFormat="1" x14ac:dyDescent="0.2">
      <c r="A17" s="20" t="s">
        <v>5</v>
      </c>
      <c r="B17" s="20" t="s">
        <v>7</v>
      </c>
      <c r="C17" s="4">
        <f t="shared" ref="C17:C33" si="2">SUM(D17,G17,H17:M17)</f>
        <v>138450</v>
      </c>
      <c r="D17" s="4">
        <f t="shared" si="1"/>
        <v>135646</v>
      </c>
      <c r="E17" s="44">
        <v>97000</v>
      </c>
      <c r="F17" s="5">
        <v>38646</v>
      </c>
      <c r="G17" s="5">
        <v>2804</v>
      </c>
      <c r="H17" s="4"/>
      <c r="I17" s="4"/>
      <c r="J17" s="4"/>
      <c r="K17" s="4"/>
      <c r="L17" s="4"/>
      <c r="M17" s="4"/>
    </row>
    <row r="18" spans="1:13" s="37" customFormat="1" x14ac:dyDescent="0.2">
      <c r="A18" s="20" t="s">
        <v>5</v>
      </c>
      <c r="B18" s="38" t="s">
        <v>181</v>
      </c>
      <c r="C18" s="4">
        <f t="shared" si="2"/>
        <v>102216</v>
      </c>
      <c r="D18" s="4">
        <f t="shared" si="1"/>
        <v>86057</v>
      </c>
      <c r="E18" s="44">
        <v>69631</v>
      </c>
      <c r="F18" s="5">
        <v>16426</v>
      </c>
      <c r="G18" s="5">
        <v>16159</v>
      </c>
      <c r="H18" s="4"/>
      <c r="I18" s="4"/>
      <c r="J18" s="4"/>
      <c r="K18" s="4"/>
      <c r="L18" s="4"/>
      <c r="M18" s="4"/>
    </row>
    <row r="19" spans="1:13" s="37" customFormat="1" x14ac:dyDescent="0.2">
      <c r="A19" s="20" t="s">
        <v>5</v>
      </c>
      <c r="B19" s="38" t="s">
        <v>8</v>
      </c>
      <c r="C19" s="4">
        <f t="shared" si="2"/>
        <v>74522</v>
      </c>
      <c r="D19" s="4">
        <f t="shared" si="1"/>
        <v>59190</v>
      </c>
      <c r="E19" s="44">
        <v>47892</v>
      </c>
      <c r="F19" s="5">
        <v>11298</v>
      </c>
      <c r="G19" s="5">
        <v>15332</v>
      </c>
      <c r="H19" s="4"/>
      <c r="I19" s="4"/>
      <c r="J19" s="4"/>
      <c r="K19" s="4"/>
      <c r="L19" s="4"/>
      <c r="M19" s="4"/>
    </row>
    <row r="20" spans="1:13" s="37" customFormat="1" x14ac:dyDescent="0.2">
      <c r="A20" s="20" t="s">
        <v>5</v>
      </c>
      <c r="B20" s="38" t="s">
        <v>9</v>
      </c>
      <c r="C20" s="4">
        <f t="shared" si="2"/>
        <v>57542</v>
      </c>
      <c r="D20" s="4">
        <f t="shared" si="1"/>
        <v>29482</v>
      </c>
      <c r="E20" s="44">
        <v>23855</v>
      </c>
      <c r="F20" s="5">
        <v>5627</v>
      </c>
      <c r="G20" s="5">
        <v>28060</v>
      </c>
      <c r="H20" s="5"/>
      <c r="I20" s="5"/>
      <c r="J20" s="5"/>
      <c r="K20" s="4"/>
      <c r="L20" s="4"/>
      <c r="M20" s="4"/>
    </row>
    <row r="21" spans="1:13" s="37" customFormat="1" x14ac:dyDescent="0.2">
      <c r="A21" s="20" t="s">
        <v>5</v>
      </c>
      <c r="B21" s="38" t="s">
        <v>10</v>
      </c>
      <c r="C21" s="4">
        <f t="shared" si="2"/>
        <v>78191</v>
      </c>
      <c r="D21" s="4">
        <f t="shared" si="1"/>
        <v>58278</v>
      </c>
      <c r="E21" s="44">
        <v>47154</v>
      </c>
      <c r="F21" s="5">
        <v>11124</v>
      </c>
      <c r="G21" s="5">
        <v>19913</v>
      </c>
      <c r="H21" s="5"/>
      <c r="I21" s="5"/>
      <c r="J21" s="5"/>
      <c r="K21" s="4"/>
      <c r="L21" s="4"/>
      <c r="M21" s="4"/>
    </row>
    <row r="22" spans="1:13" s="37" customFormat="1" x14ac:dyDescent="0.2">
      <c r="A22" s="20" t="s">
        <v>5</v>
      </c>
      <c r="B22" s="38" t="s">
        <v>11</v>
      </c>
      <c r="C22" s="4">
        <f t="shared" si="2"/>
        <v>89979</v>
      </c>
      <c r="D22" s="4">
        <f t="shared" si="1"/>
        <v>78109</v>
      </c>
      <c r="E22" s="44">
        <v>63200</v>
      </c>
      <c r="F22" s="5">
        <v>14909</v>
      </c>
      <c r="G22" s="5">
        <v>11870</v>
      </c>
      <c r="H22" s="5"/>
      <c r="I22" s="5"/>
      <c r="J22" s="5"/>
      <c r="K22" s="4"/>
      <c r="L22" s="4"/>
      <c r="M22" s="4"/>
    </row>
    <row r="23" spans="1:13" s="37" customFormat="1" x14ac:dyDescent="0.2">
      <c r="A23" s="20" t="s">
        <v>5</v>
      </c>
      <c r="B23" s="38" t="s">
        <v>12</v>
      </c>
      <c r="C23" s="4">
        <f t="shared" si="2"/>
        <v>56860</v>
      </c>
      <c r="D23" s="4">
        <f t="shared" si="1"/>
        <v>33361</v>
      </c>
      <c r="E23" s="44">
        <v>26993</v>
      </c>
      <c r="F23" s="5">
        <v>6368</v>
      </c>
      <c r="G23" s="5">
        <v>23499</v>
      </c>
      <c r="H23" s="4"/>
      <c r="I23" s="4"/>
      <c r="J23" s="4"/>
      <c r="K23" s="4"/>
      <c r="L23" s="4"/>
      <c r="M23" s="4"/>
    </row>
    <row r="24" spans="1:13" s="37" customFormat="1" x14ac:dyDescent="0.2">
      <c r="A24" s="20" t="s">
        <v>5</v>
      </c>
      <c r="B24" s="38" t="s">
        <v>13</v>
      </c>
      <c r="C24" s="4">
        <f t="shared" si="2"/>
        <v>108420</v>
      </c>
      <c r="D24" s="4">
        <f t="shared" si="1"/>
        <v>80932</v>
      </c>
      <c r="E24" s="44">
        <v>65484</v>
      </c>
      <c r="F24" s="5">
        <v>15448</v>
      </c>
      <c r="G24" s="5">
        <v>27488</v>
      </c>
      <c r="H24" s="4"/>
      <c r="I24" s="4"/>
      <c r="J24" s="4"/>
      <c r="K24" s="4"/>
      <c r="L24" s="4"/>
      <c r="M24" s="4"/>
    </row>
    <row r="25" spans="1:13" s="37" customFormat="1" x14ac:dyDescent="0.2">
      <c r="A25" s="20" t="s">
        <v>5</v>
      </c>
      <c r="B25" s="38" t="s">
        <v>14</v>
      </c>
      <c r="C25" s="4">
        <f t="shared" si="2"/>
        <v>68817</v>
      </c>
      <c r="D25" s="4">
        <f t="shared" si="1"/>
        <v>60149</v>
      </c>
      <c r="E25" s="44">
        <v>48668</v>
      </c>
      <c r="F25" s="5">
        <v>11481</v>
      </c>
      <c r="G25" s="5">
        <v>8668</v>
      </c>
      <c r="H25" s="4"/>
      <c r="I25" s="4"/>
      <c r="J25" s="4"/>
      <c r="K25" s="4"/>
      <c r="L25" s="4"/>
      <c r="M25" s="4"/>
    </row>
    <row r="26" spans="1:13" s="37" customFormat="1" x14ac:dyDescent="0.2">
      <c r="A26" s="20" t="s">
        <v>5</v>
      </c>
      <c r="B26" s="38" t="s">
        <v>15</v>
      </c>
      <c r="C26" s="4">
        <f t="shared" si="2"/>
        <v>97179</v>
      </c>
      <c r="D26" s="4">
        <f t="shared" si="1"/>
        <v>64096</v>
      </c>
      <c r="E26" s="44">
        <v>51862</v>
      </c>
      <c r="F26" s="5">
        <v>12234</v>
      </c>
      <c r="G26" s="5">
        <v>33083</v>
      </c>
      <c r="H26" s="4"/>
      <c r="I26" s="4"/>
      <c r="J26" s="4"/>
      <c r="K26" s="4"/>
      <c r="L26" s="4"/>
      <c r="M26" s="4"/>
    </row>
    <row r="27" spans="1:13" s="37" customFormat="1" x14ac:dyDescent="0.2">
      <c r="A27" s="20" t="s">
        <v>5</v>
      </c>
      <c r="B27" s="20" t="s">
        <v>16</v>
      </c>
      <c r="C27" s="4">
        <f t="shared" si="2"/>
        <v>33975</v>
      </c>
      <c r="D27" s="4">
        <f t="shared" si="1"/>
        <v>22182</v>
      </c>
      <c r="E27" s="44">
        <v>17948</v>
      </c>
      <c r="F27" s="5">
        <v>4234</v>
      </c>
      <c r="G27" s="5">
        <v>11793</v>
      </c>
      <c r="H27" s="4"/>
      <c r="I27" s="4"/>
      <c r="J27" s="4"/>
      <c r="K27" s="4"/>
      <c r="L27" s="4"/>
      <c r="M27" s="4"/>
    </row>
    <row r="28" spans="1:13" s="37" customFormat="1" x14ac:dyDescent="0.2">
      <c r="A28" s="20" t="s">
        <v>5</v>
      </c>
      <c r="B28" s="20" t="s">
        <v>17</v>
      </c>
      <c r="C28" s="4">
        <f t="shared" si="2"/>
        <v>46039</v>
      </c>
      <c r="D28" s="4">
        <f t="shared" si="1"/>
        <v>34944</v>
      </c>
      <c r="E28" s="44">
        <v>28274</v>
      </c>
      <c r="F28" s="5">
        <v>6670</v>
      </c>
      <c r="G28" s="5">
        <v>10795</v>
      </c>
      <c r="H28" s="4"/>
      <c r="I28" s="4"/>
      <c r="J28" s="4">
        <v>300</v>
      </c>
      <c r="K28" s="4"/>
      <c r="L28" s="4"/>
      <c r="M28" s="4"/>
    </row>
    <row r="29" spans="1:13" s="37" customFormat="1" x14ac:dyDescent="0.2">
      <c r="A29" s="20" t="s">
        <v>230</v>
      </c>
      <c r="B29" s="20" t="s">
        <v>201</v>
      </c>
      <c r="C29" s="4">
        <f t="shared" si="2"/>
        <v>29749</v>
      </c>
      <c r="D29" s="4">
        <f t="shared" si="1"/>
        <v>25763</v>
      </c>
      <c r="E29" s="44">
        <v>20514</v>
      </c>
      <c r="F29" s="5">
        <v>5249</v>
      </c>
      <c r="G29" s="5">
        <v>3986</v>
      </c>
      <c r="H29" s="4"/>
      <c r="I29" s="4"/>
      <c r="J29" s="4"/>
      <c r="K29" s="4"/>
      <c r="L29" s="4"/>
      <c r="M29" s="4"/>
    </row>
    <row r="30" spans="1:13" s="37" customFormat="1" x14ac:dyDescent="0.2">
      <c r="A30" s="20" t="s">
        <v>5</v>
      </c>
      <c r="B30" s="20" t="s">
        <v>174</v>
      </c>
      <c r="C30" s="4">
        <f t="shared" si="2"/>
        <v>41210</v>
      </c>
      <c r="D30" s="4">
        <f t="shared" si="1"/>
        <v>0</v>
      </c>
      <c r="E30" s="21"/>
      <c r="F30" s="4"/>
      <c r="G30" s="4">
        <v>41210</v>
      </c>
      <c r="H30" s="4"/>
      <c r="I30" s="4"/>
      <c r="J30" s="4"/>
      <c r="K30" s="4"/>
      <c r="L30" s="4"/>
      <c r="M30" s="4"/>
    </row>
    <row r="31" spans="1:13" s="37" customFormat="1" x14ac:dyDescent="0.2">
      <c r="A31" s="20" t="s">
        <v>230</v>
      </c>
      <c r="B31" s="20" t="s">
        <v>231</v>
      </c>
      <c r="C31" s="4">
        <f t="shared" si="2"/>
        <v>275000</v>
      </c>
      <c r="D31" s="4">
        <f t="shared" si="1"/>
        <v>0</v>
      </c>
      <c r="E31" s="21"/>
      <c r="F31" s="4"/>
      <c r="G31" s="4"/>
      <c r="H31" s="4"/>
      <c r="I31" s="4"/>
      <c r="J31" s="65">
        <v>275000</v>
      </c>
      <c r="K31" s="4"/>
      <c r="L31" s="4"/>
      <c r="M31" s="4"/>
    </row>
    <row r="32" spans="1:13" s="37" customFormat="1" x14ac:dyDescent="0.2">
      <c r="A32" s="22" t="s">
        <v>92</v>
      </c>
      <c r="B32" s="35" t="s">
        <v>93</v>
      </c>
      <c r="C32" s="7">
        <f>SUM(D32,G32,H32:M32)</f>
        <v>80000</v>
      </c>
      <c r="D32" s="4">
        <f t="shared" si="1"/>
        <v>0</v>
      </c>
      <c r="E32" s="21"/>
      <c r="F32" s="4"/>
      <c r="G32" s="4">
        <v>18000</v>
      </c>
      <c r="H32" s="5"/>
      <c r="I32" s="5">
        <v>62000</v>
      </c>
      <c r="J32" s="4"/>
      <c r="K32" s="4"/>
      <c r="L32" s="4"/>
      <c r="M32" s="4"/>
    </row>
    <row r="33" spans="1:13" s="37" customFormat="1" ht="25.5" x14ac:dyDescent="0.2">
      <c r="A33" s="22" t="s">
        <v>95</v>
      </c>
      <c r="B33" s="35" t="s">
        <v>96</v>
      </c>
      <c r="C33" s="7">
        <f t="shared" si="2"/>
        <v>500000</v>
      </c>
      <c r="D33" s="4">
        <f t="shared" si="1"/>
        <v>0</v>
      </c>
      <c r="E33" s="21"/>
      <c r="F33" s="4"/>
      <c r="G33" s="5">
        <v>500000</v>
      </c>
      <c r="H33" s="4"/>
      <c r="I33" s="4"/>
      <c r="J33" s="4"/>
      <c r="K33" s="4"/>
      <c r="L33" s="4"/>
      <c r="M33" s="4"/>
    </row>
    <row r="34" spans="1:13" s="37" customFormat="1" x14ac:dyDescent="0.2">
      <c r="A34" s="33" t="s">
        <v>123</v>
      </c>
      <c r="B34" s="33" t="s">
        <v>124</v>
      </c>
      <c r="C34" s="34">
        <f t="shared" ref="C34:M34" si="3">C33+C32+C15</f>
        <v>3499698</v>
      </c>
      <c r="D34" s="34">
        <f t="shared" si="3"/>
        <v>1776449</v>
      </c>
      <c r="E34" s="34">
        <f t="shared" si="3"/>
        <v>1419644</v>
      </c>
      <c r="F34" s="34">
        <f t="shared" si="3"/>
        <v>356805</v>
      </c>
      <c r="G34" s="34">
        <f t="shared" si="3"/>
        <v>1247657</v>
      </c>
      <c r="H34" s="34">
        <f t="shared" si="3"/>
        <v>0</v>
      </c>
      <c r="I34" s="34">
        <f t="shared" si="3"/>
        <v>70000</v>
      </c>
      <c r="J34" s="34">
        <f t="shared" si="3"/>
        <v>402092</v>
      </c>
      <c r="K34" s="34">
        <f t="shared" si="3"/>
        <v>0</v>
      </c>
      <c r="L34" s="34">
        <f t="shared" si="3"/>
        <v>3000</v>
      </c>
      <c r="M34" s="34">
        <f t="shared" si="3"/>
        <v>500</v>
      </c>
    </row>
    <row r="35" spans="1:13" s="37" customFormat="1" x14ac:dyDescent="0.2">
      <c r="A35" s="22" t="s">
        <v>18</v>
      </c>
      <c r="B35" s="35" t="s">
        <v>19</v>
      </c>
      <c r="C35" s="7">
        <f>SUM(D35,G35,H35:M35)</f>
        <v>249757</v>
      </c>
      <c r="D35" s="7">
        <f t="shared" si="1"/>
        <v>214294</v>
      </c>
      <c r="E35" s="23">
        <v>170721</v>
      </c>
      <c r="F35" s="7">
        <v>43573</v>
      </c>
      <c r="G35" s="7">
        <v>34391</v>
      </c>
      <c r="H35" s="7"/>
      <c r="I35" s="7"/>
      <c r="J35" s="7">
        <v>1072</v>
      </c>
      <c r="K35" s="7"/>
      <c r="L35" s="7"/>
      <c r="M35" s="7"/>
    </row>
    <row r="36" spans="1:13" s="37" customFormat="1" ht="25.5" x14ac:dyDescent="0.2">
      <c r="A36" s="33" t="s">
        <v>20</v>
      </c>
      <c r="B36" s="33" t="s">
        <v>21</v>
      </c>
      <c r="C36" s="34">
        <f>SUM(C37)</f>
        <v>1220</v>
      </c>
      <c r="D36" s="34">
        <f t="shared" ref="D36:M36" si="4">SUM(D37)</f>
        <v>0</v>
      </c>
      <c r="E36" s="34">
        <f t="shared" si="4"/>
        <v>0</v>
      </c>
      <c r="F36" s="34">
        <f t="shared" si="4"/>
        <v>0</v>
      </c>
      <c r="G36" s="34">
        <f t="shared" si="4"/>
        <v>1220</v>
      </c>
      <c r="H36" s="34">
        <f t="shared" si="4"/>
        <v>0</v>
      </c>
      <c r="I36" s="34">
        <f t="shared" si="4"/>
        <v>0</v>
      </c>
      <c r="J36" s="34">
        <f t="shared" si="4"/>
        <v>0</v>
      </c>
      <c r="K36" s="34">
        <f t="shared" si="4"/>
        <v>0</v>
      </c>
      <c r="L36" s="34">
        <f t="shared" si="4"/>
        <v>0</v>
      </c>
      <c r="M36" s="34">
        <f t="shared" si="4"/>
        <v>0</v>
      </c>
    </row>
    <row r="37" spans="1:13" s="37" customFormat="1" x14ac:dyDescent="0.2">
      <c r="A37" s="22"/>
      <c r="B37" s="38" t="s">
        <v>138</v>
      </c>
      <c r="C37" s="5">
        <f>SUM(D37,G37,H37:M37)</f>
        <v>1220</v>
      </c>
      <c r="D37" s="5">
        <f t="shared" si="1"/>
        <v>0</v>
      </c>
      <c r="E37" s="7"/>
      <c r="F37" s="7"/>
      <c r="G37" s="4">
        <v>1220</v>
      </c>
      <c r="H37" s="7"/>
      <c r="I37" s="7"/>
      <c r="J37" s="7"/>
      <c r="K37" s="7"/>
      <c r="L37" s="7"/>
      <c r="M37" s="7"/>
    </row>
    <row r="38" spans="1:13" s="37" customFormat="1" x14ac:dyDescent="0.2">
      <c r="A38" s="22" t="s">
        <v>22</v>
      </c>
      <c r="B38" s="22" t="s">
        <v>23</v>
      </c>
      <c r="C38" s="7">
        <f>SUM(D38,G38,H38:M38)</f>
        <v>134171</v>
      </c>
      <c r="D38" s="7">
        <f t="shared" si="1"/>
        <v>121865</v>
      </c>
      <c r="E38" s="36">
        <v>98604</v>
      </c>
      <c r="F38" s="36">
        <v>23261</v>
      </c>
      <c r="G38" s="7">
        <v>11076</v>
      </c>
      <c r="H38" s="7"/>
      <c r="I38" s="7"/>
      <c r="J38" s="7">
        <v>1230</v>
      </c>
      <c r="K38" s="7"/>
      <c r="L38" s="7"/>
      <c r="M38" s="7"/>
    </row>
    <row r="39" spans="1:13" s="37" customFormat="1" x14ac:dyDescent="0.2">
      <c r="A39" s="33" t="s">
        <v>125</v>
      </c>
      <c r="B39" s="33" t="s">
        <v>124</v>
      </c>
      <c r="C39" s="34">
        <f>SUM(C35,C36,C38)</f>
        <v>385148</v>
      </c>
      <c r="D39" s="34">
        <f t="shared" ref="D39:M39" si="5">SUM(D35,D36,D38)</f>
        <v>336159</v>
      </c>
      <c r="E39" s="34">
        <f t="shared" si="5"/>
        <v>269325</v>
      </c>
      <c r="F39" s="34">
        <f t="shared" si="5"/>
        <v>66834</v>
      </c>
      <c r="G39" s="34">
        <f t="shared" si="5"/>
        <v>46687</v>
      </c>
      <c r="H39" s="64">
        <f t="shared" si="5"/>
        <v>0</v>
      </c>
      <c r="I39" s="34">
        <f t="shared" si="5"/>
        <v>0</v>
      </c>
      <c r="J39" s="34">
        <f t="shared" si="5"/>
        <v>2302</v>
      </c>
      <c r="K39" s="34">
        <f t="shared" si="5"/>
        <v>0</v>
      </c>
      <c r="L39" s="34">
        <f t="shared" si="5"/>
        <v>0</v>
      </c>
      <c r="M39" s="34">
        <f t="shared" si="5"/>
        <v>0</v>
      </c>
    </row>
    <row r="40" spans="1:13" s="37" customFormat="1" ht="25.5" x14ac:dyDescent="0.2">
      <c r="A40" s="35" t="s">
        <v>140</v>
      </c>
      <c r="B40" s="35" t="s">
        <v>162</v>
      </c>
      <c r="C40" s="7">
        <f t="shared" ref="C40:C51" si="6">SUM(D40,G40,H40:M40)</f>
        <v>123989</v>
      </c>
      <c r="D40" s="4">
        <f t="shared" si="1"/>
        <v>81339</v>
      </c>
      <c r="E40" s="5">
        <v>65814</v>
      </c>
      <c r="F40" s="5">
        <v>15525</v>
      </c>
      <c r="G40" s="5">
        <v>41450</v>
      </c>
      <c r="H40" s="5"/>
      <c r="I40" s="5"/>
      <c r="J40" s="5">
        <v>1200</v>
      </c>
      <c r="K40" s="36"/>
      <c r="L40" s="36"/>
      <c r="M40" s="36"/>
    </row>
    <row r="41" spans="1:13" s="55" customFormat="1" ht="25.5" customHeight="1" x14ac:dyDescent="0.2">
      <c r="A41" s="53" t="s">
        <v>165</v>
      </c>
      <c r="B41" s="53" t="s">
        <v>166</v>
      </c>
      <c r="C41" s="7">
        <f>SUM(D41,G41,H41:M41)</f>
        <v>77932</v>
      </c>
      <c r="D41" s="4">
        <f>SUM(E41:F41)</f>
        <v>2032</v>
      </c>
      <c r="E41" s="57">
        <v>1644</v>
      </c>
      <c r="F41" s="57">
        <v>388</v>
      </c>
      <c r="G41" s="57">
        <v>2100</v>
      </c>
      <c r="H41" s="57"/>
      <c r="I41" s="57"/>
      <c r="J41" s="57"/>
      <c r="K41" s="57">
        <v>73800</v>
      </c>
      <c r="L41" s="61"/>
      <c r="M41" s="56"/>
    </row>
    <row r="42" spans="1:13" s="37" customFormat="1" ht="19.5" customHeight="1" x14ac:dyDescent="0.2">
      <c r="A42" s="53" t="s">
        <v>163</v>
      </c>
      <c r="B42" s="35" t="s">
        <v>164</v>
      </c>
      <c r="C42" s="7">
        <f>SUM(D42,G42,H42:M42)</f>
        <v>97173</v>
      </c>
      <c r="D42" s="4">
        <f>SUM(E42:F42)</f>
        <v>97173</v>
      </c>
      <c r="E42" s="5">
        <v>78625</v>
      </c>
      <c r="F42" s="5">
        <v>18548</v>
      </c>
      <c r="G42" s="5"/>
      <c r="H42" s="5"/>
      <c r="I42" s="5"/>
      <c r="J42" s="5"/>
      <c r="K42" s="36"/>
      <c r="L42" s="36"/>
      <c r="M42" s="36"/>
    </row>
    <row r="43" spans="1:13" s="37" customFormat="1" x14ac:dyDescent="0.2">
      <c r="A43" s="35" t="s">
        <v>127</v>
      </c>
      <c r="B43" s="35" t="s">
        <v>196</v>
      </c>
      <c r="C43" s="7">
        <f>SUM(D43,G43,H43:M43)</f>
        <v>323214</v>
      </c>
      <c r="D43" s="4">
        <f>SUM(E43:F43)</f>
        <v>0</v>
      </c>
      <c r="E43" s="5"/>
      <c r="F43" s="5"/>
      <c r="G43" s="5"/>
      <c r="H43" s="5"/>
      <c r="I43" s="5"/>
      <c r="J43" s="5">
        <v>323214</v>
      </c>
      <c r="K43" s="36"/>
      <c r="L43" s="36"/>
      <c r="M43" s="36"/>
    </row>
    <row r="44" spans="1:13" s="37" customFormat="1" ht="12.75" customHeight="1" x14ac:dyDescent="0.2">
      <c r="A44" s="35" t="s">
        <v>127</v>
      </c>
      <c r="B44" s="35"/>
      <c r="C44" s="7">
        <f t="shared" ref="C44:C50" si="7">SUM(D44,G44,H44:M44)</f>
        <v>0</v>
      </c>
      <c r="D44" s="4">
        <f t="shared" ref="D44:D50" si="8">SUM(E44:F44)</f>
        <v>0</v>
      </c>
      <c r="E44" s="5"/>
      <c r="F44" s="5"/>
      <c r="G44" s="5"/>
      <c r="H44" s="5"/>
      <c r="I44" s="5"/>
      <c r="J44" s="5"/>
      <c r="K44" s="36"/>
      <c r="L44" s="36"/>
      <c r="M44" s="36"/>
    </row>
    <row r="45" spans="1:13" s="37" customFormat="1" ht="12.75" customHeight="1" x14ac:dyDescent="0.2">
      <c r="A45" s="35" t="s">
        <v>127</v>
      </c>
      <c r="B45" s="35"/>
      <c r="C45" s="7">
        <f t="shared" si="7"/>
        <v>0</v>
      </c>
      <c r="D45" s="4">
        <f t="shared" si="8"/>
        <v>0</v>
      </c>
      <c r="E45" s="5"/>
      <c r="F45" s="5"/>
      <c r="G45" s="5"/>
      <c r="H45" s="5"/>
      <c r="I45" s="5"/>
      <c r="J45" s="5"/>
      <c r="K45" s="36"/>
      <c r="L45" s="36"/>
      <c r="M45" s="36"/>
    </row>
    <row r="46" spans="1:13" s="37" customFormat="1" x14ac:dyDescent="0.2">
      <c r="A46" s="35" t="s">
        <v>209</v>
      </c>
      <c r="B46" s="35" t="s">
        <v>208</v>
      </c>
      <c r="C46" s="7">
        <f t="shared" si="7"/>
        <v>2506000</v>
      </c>
      <c r="D46" s="4">
        <f t="shared" si="8"/>
        <v>0</v>
      </c>
      <c r="E46" s="5"/>
      <c r="F46" s="5"/>
      <c r="G46" s="5"/>
      <c r="H46" s="5"/>
      <c r="I46" s="5"/>
      <c r="J46" s="5">
        <v>2506000</v>
      </c>
      <c r="K46" s="36"/>
      <c r="L46" s="36"/>
      <c r="M46" s="36"/>
    </row>
    <row r="47" spans="1:13" s="37" customFormat="1" ht="25.5" x14ac:dyDescent="0.2">
      <c r="A47" s="35" t="s">
        <v>209</v>
      </c>
      <c r="B47" s="35" t="s">
        <v>210</v>
      </c>
      <c r="C47" s="7">
        <f t="shared" si="7"/>
        <v>1300612</v>
      </c>
      <c r="D47" s="4">
        <f t="shared" si="8"/>
        <v>0</v>
      </c>
      <c r="E47" s="5"/>
      <c r="F47" s="5"/>
      <c r="G47" s="5"/>
      <c r="H47" s="5"/>
      <c r="I47" s="5"/>
      <c r="J47" s="5">
        <v>1300612</v>
      </c>
      <c r="K47" s="36"/>
      <c r="L47" s="36"/>
      <c r="M47" s="36"/>
    </row>
    <row r="48" spans="1:13" s="37" customFormat="1" ht="25.5" x14ac:dyDescent="0.2">
      <c r="A48" s="35" t="s">
        <v>209</v>
      </c>
      <c r="B48" s="35" t="s">
        <v>211</v>
      </c>
      <c r="C48" s="7">
        <f t="shared" si="7"/>
        <v>1754192</v>
      </c>
      <c r="D48" s="4">
        <f t="shared" si="8"/>
        <v>0</v>
      </c>
      <c r="E48" s="5"/>
      <c r="F48" s="5"/>
      <c r="G48" s="5"/>
      <c r="H48" s="5"/>
      <c r="I48" s="5"/>
      <c r="J48" s="5">
        <v>1754192</v>
      </c>
      <c r="K48" s="36"/>
      <c r="L48" s="36"/>
      <c r="M48" s="36"/>
    </row>
    <row r="49" spans="1:13" s="37" customFormat="1" ht="25.5" x14ac:dyDescent="0.2">
      <c r="A49" s="35" t="s">
        <v>209</v>
      </c>
      <c r="B49" s="35" t="s">
        <v>220</v>
      </c>
      <c r="C49" s="7">
        <f t="shared" si="7"/>
        <v>110000</v>
      </c>
      <c r="D49" s="4">
        <f t="shared" si="8"/>
        <v>0</v>
      </c>
      <c r="E49" s="5"/>
      <c r="F49" s="5"/>
      <c r="G49" s="5"/>
      <c r="H49" s="5"/>
      <c r="I49" s="5"/>
      <c r="J49" s="5">
        <v>110000</v>
      </c>
      <c r="K49" s="36"/>
      <c r="L49" s="36"/>
      <c r="M49" s="36"/>
    </row>
    <row r="50" spans="1:13" s="37" customFormat="1" ht="25.5" x14ac:dyDescent="0.2">
      <c r="A50" s="35" t="s">
        <v>209</v>
      </c>
      <c r="B50" s="35" t="s">
        <v>229</v>
      </c>
      <c r="C50" s="7">
        <f t="shared" si="7"/>
        <v>307000</v>
      </c>
      <c r="D50" s="4">
        <f t="shared" si="8"/>
        <v>0</v>
      </c>
      <c r="E50" s="5"/>
      <c r="F50" s="5"/>
      <c r="G50" s="5"/>
      <c r="H50" s="5"/>
      <c r="I50" s="5"/>
      <c r="J50" s="5">
        <v>307000</v>
      </c>
      <c r="K50" s="36"/>
      <c r="L50" s="36"/>
      <c r="M50" s="36"/>
    </row>
    <row r="51" spans="1:13" s="37" customFormat="1" x14ac:dyDescent="0.2">
      <c r="A51" s="22" t="s">
        <v>126</v>
      </c>
      <c r="B51" s="35" t="s">
        <v>54</v>
      </c>
      <c r="C51" s="7">
        <f t="shared" si="6"/>
        <v>55185</v>
      </c>
      <c r="D51" s="4">
        <f t="shared" si="1"/>
        <v>38697</v>
      </c>
      <c r="E51" s="5">
        <v>31311</v>
      </c>
      <c r="F51" s="5">
        <v>7386</v>
      </c>
      <c r="G51" s="65">
        <v>16188</v>
      </c>
      <c r="H51" s="4"/>
      <c r="I51" s="4"/>
      <c r="J51" s="4">
        <v>300</v>
      </c>
      <c r="K51" s="36"/>
      <c r="L51" s="36"/>
      <c r="M51" s="36"/>
    </row>
    <row r="52" spans="1:13" s="37" customFormat="1" x14ac:dyDescent="0.2">
      <c r="A52" s="33" t="s">
        <v>128</v>
      </c>
      <c r="B52" s="33" t="s">
        <v>124</v>
      </c>
      <c r="C52" s="66">
        <f>C40+C41+C42+C43+C44+C45+C46+C47+C48+C49+C51+C50</f>
        <v>6655297</v>
      </c>
      <c r="D52" s="66">
        <f t="shared" ref="D52:M52" si="9">D40+D41+D42+D43+D44+D45+D46+D47+D48+D49+D51+D50</f>
        <v>219241</v>
      </c>
      <c r="E52" s="66">
        <f t="shared" si="9"/>
        <v>177394</v>
      </c>
      <c r="F52" s="66">
        <f t="shared" si="9"/>
        <v>41847</v>
      </c>
      <c r="G52" s="66">
        <f t="shared" si="9"/>
        <v>59738</v>
      </c>
      <c r="H52" s="66">
        <f t="shared" si="9"/>
        <v>0</v>
      </c>
      <c r="I52" s="66">
        <f t="shared" si="9"/>
        <v>0</v>
      </c>
      <c r="J52" s="66">
        <f t="shared" si="9"/>
        <v>6302518</v>
      </c>
      <c r="K52" s="66">
        <f t="shared" si="9"/>
        <v>73800</v>
      </c>
      <c r="L52" s="66">
        <f t="shared" si="9"/>
        <v>0</v>
      </c>
      <c r="M52" s="66">
        <f t="shared" si="9"/>
        <v>0</v>
      </c>
    </row>
    <row r="53" spans="1:13" s="37" customFormat="1" x14ac:dyDescent="0.2">
      <c r="A53" s="22" t="s">
        <v>99</v>
      </c>
      <c r="B53" s="22" t="s">
        <v>100</v>
      </c>
      <c r="C53" s="64">
        <f t="shared" ref="C53:M53" si="10">SUM(C54:C56)</f>
        <v>287319</v>
      </c>
      <c r="D53" s="64">
        <f t="shared" si="10"/>
        <v>0</v>
      </c>
      <c r="E53" s="64">
        <f t="shared" si="10"/>
        <v>0</v>
      </c>
      <c r="F53" s="64">
        <f t="shared" si="10"/>
        <v>0</v>
      </c>
      <c r="G53" s="64">
        <f t="shared" si="10"/>
        <v>47438</v>
      </c>
      <c r="H53" s="64">
        <f t="shared" si="10"/>
        <v>0</v>
      </c>
      <c r="I53" s="64">
        <f t="shared" si="10"/>
        <v>0</v>
      </c>
      <c r="J53" s="64">
        <f t="shared" si="10"/>
        <v>239881</v>
      </c>
      <c r="K53" s="64">
        <f t="shared" si="10"/>
        <v>0</v>
      </c>
      <c r="L53" s="64">
        <f t="shared" si="10"/>
        <v>0</v>
      </c>
      <c r="M53" s="64">
        <f t="shared" si="10"/>
        <v>0</v>
      </c>
    </row>
    <row r="54" spans="1:13" s="37" customFormat="1" ht="24.75" customHeight="1" x14ac:dyDescent="0.2">
      <c r="A54" s="20"/>
      <c r="B54" s="20" t="s">
        <v>160</v>
      </c>
      <c r="C54" s="4">
        <f>SUM(D54,G54,H54:M54)</f>
        <v>90938</v>
      </c>
      <c r="D54" s="4">
        <f>SUM(E54:F54)</f>
        <v>0</v>
      </c>
      <c r="E54" s="21"/>
      <c r="F54" s="4"/>
      <c r="G54" s="4">
        <v>20938</v>
      </c>
      <c r="H54" s="4"/>
      <c r="I54" s="4"/>
      <c r="J54" s="5">
        <v>70000</v>
      </c>
      <c r="K54" s="4"/>
      <c r="L54" s="4"/>
      <c r="M54" s="4"/>
    </row>
    <row r="55" spans="1:13" s="37" customFormat="1" ht="24.75" customHeight="1" x14ac:dyDescent="0.2">
      <c r="A55" s="35"/>
      <c r="B55" s="63" t="s">
        <v>206</v>
      </c>
      <c r="C55" s="4">
        <f>SUM(D55,G55,H55:M55)</f>
        <v>26500</v>
      </c>
      <c r="D55" s="4">
        <f>SUM(E55:F55)</f>
        <v>0</v>
      </c>
      <c r="E55" s="36"/>
      <c r="F55" s="36"/>
      <c r="G55" s="5">
        <v>26500</v>
      </c>
      <c r="H55" s="36"/>
      <c r="I55" s="36"/>
      <c r="J55" s="5"/>
      <c r="K55" s="36"/>
      <c r="L55" s="36"/>
      <c r="M55" s="36"/>
    </row>
    <row r="56" spans="1:13" s="37" customFormat="1" ht="24.75" customHeight="1" x14ac:dyDescent="0.2">
      <c r="A56" s="35"/>
      <c r="B56" s="63" t="s">
        <v>212</v>
      </c>
      <c r="C56" s="4">
        <f>SUM(D56,G56,H56:M56)</f>
        <v>169881</v>
      </c>
      <c r="D56" s="4">
        <f>SUM(E56:F56)</f>
        <v>0</v>
      </c>
      <c r="E56" s="36"/>
      <c r="F56" s="36"/>
      <c r="G56" s="5"/>
      <c r="H56" s="36"/>
      <c r="I56" s="36"/>
      <c r="J56" s="5">
        <v>169881</v>
      </c>
      <c r="K56" s="36"/>
      <c r="L56" s="36"/>
      <c r="M56" s="36"/>
    </row>
    <row r="57" spans="1:13" s="37" customFormat="1" x14ac:dyDescent="0.2">
      <c r="A57" s="33" t="s">
        <v>129</v>
      </c>
      <c r="B57" s="33" t="s">
        <v>124</v>
      </c>
      <c r="C57" s="41">
        <f t="shared" ref="C57:M57" si="11">C53</f>
        <v>287319</v>
      </c>
      <c r="D57" s="41">
        <f t="shared" si="11"/>
        <v>0</v>
      </c>
      <c r="E57" s="41">
        <f t="shared" si="11"/>
        <v>0</v>
      </c>
      <c r="F57" s="41">
        <f t="shared" si="11"/>
        <v>0</v>
      </c>
      <c r="G57" s="41">
        <f t="shared" si="11"/>
        <v>47438</v>
      </c>
      <c r="H57" s="41">
        <f t="shared" si="11"/>
        <v>0</v>
      </c>
      <c r="I57" s="41">
        <f t="shared" si="11"/>
        <v>0</v>
      </c>
      <c r="J57" s="41">
        <f t="shared" si="11"/>
        <v>239881</v>
      </c>
      <c r="K57" s="41">
        <f t="shared" si="11"/>
        <v>0</v>
      </c>
      <c r="L57" s="41">
        <f t="shared" si="11"/>
        <v>0</v>
      </c>
      <c r="M57" s="41">
        <f t="shared" si="11"/>
        <v>0</v>
      </c>
    </row>
    <row r="58" spans="1:13" s="37" customFormat="1" ht="38.25" x14ac:dyDescent="0.2">
      <c r="A58" s="22" t="s">
        <v>111</v>
      </c>
      <c r="B58" s="22" t="s">
        <v>112</v>
      </c>
      <c r="C58" s="7">
        <f>SUM(C59:C68)</f>
        <v>303950</v>
      </c>
      <c r="D58" s="7">
        <f t="shared" ref="D58:M58" si="12">SUM(D59:D68)</f>
        <v>0</v>
      </c>
      <c r="E58" s="7">
        <f t="shared" si="12"/>
        <v>0</v>
      </c>
      <c r="F58" s="7">
        <f t="shared" si="12"/>
        <v>0</v>
      </c>
      <c r="G58" s="7">
        <f t="shared" si="12"/>
        <v>175225</v>
      </c>
      <c r="H58" s="7">
        <f t="shared" si="12"/>
        <v>0</v>
      </c>
      <c r="I58" s="7">
        <f t="shared" si="12"/>
        <v>0</v>
      </c>
      <c r="J58" s="7">
        <f t="shared" si="12"/>
        <v>128725</v>
      </c>
      <c r="K58" s="7">
        <f t="shared" si="12"/>
        <v>0</v>
      </c>
      <c r="L58" s="7">
        <f t="shared" si="12"/>
        <v>0</v>
      </c>
      <c r="M58" s="7">
        <f t="shared" si="12"/>
        <v>0</v>
      </c>
    </row>
    <row r="59" spans="1:13" s="37" customFormat="1" x14ac:dyDescent="0.2">
      <c r="A59" s="20"/>
      <c r="B59" s="20" t="s">
        <v>49</v>
      </c>
      <c r="C59" s="4">
        <f>SUM(D59,G59,H59:M59)</f>
        <v>36713</v>
      </c>
      <c r="D59" s="4">
        <f t="shared" ref="D59:D68" si="13">SUM(E59:F59)</f>
        <v>0</v>
      </c>
      <c r="E59" s="21"/>
      <c r="F59" s="4"/>
      <c r="G59" s="4">
        <v>24063</v>
      </c>
      <c r="H59" s="4"/>
      <c r="I59" s="4"/>
      <c r="J59" s="4">
        <v>12650</v>
      </c>
      <c r="K59" s="40"/>
      <c r="L59" s="40"/>
      <c r="M59" s="36"/>
    </row>
    <row r="60" spans="1:13" s="37" customFormat="1" x14ac:dyDescent="0.2">
      <c r="A60" s="20"/>
      <c r="B60" s="20" t="s">
        <v>101</v>
      </c>
      <c r="C60" s="4">
        <f t="shared" ref="C60:C68" si="14">SUM(D60,G60,H60:M60)</f>
        <v>6675</v>
      </c>
      <c r="D60" s="4">
        <f t="shared" si="13"/>
        <v>0</v>
      </c>
      <c r="E60" s="21"/>
      <c r="F60" s="4"/>
      <c r="G60" s="4">
        <v>6675</v>
      </c>
      <c r="H60" s="4"/>
      <c r="I60" s="4"/>
      <c r="J60" s="4"/>
      <c r="K60" s="40"/>
      <c r="L60" s="40"/>
      <c r="M60" s="36"/>
    </row>
    <row r="61" spans="1:13" s="37" customFormat="1" x14ac:dyDescent="0.2">
      <c r="A61" s="20"/>
      <c r="B61" s="20" t="s">
        <v>98</v>
      </c>
      <c r="C61" s="4">
        <f t="shared" si="14"/>
        <v>119746</v>
      </c>
      <c r="D61" s="4">
        <f t="shared" si="13"/>
        <v>0</v>
      </c>
      <c r="E61" s="21"/>
      <c r="F61" s="4"/>
      <c r="G61" s="4">
        <v>52619</v>
      </c>
      <c r="H61" s="4"/>
      <c r="I61" s="4"/>
      <c r="J61" s="4">
        <v>67127</v>
      </c>
      <c r="K61" s="40"/>
      <c r="L61" s="40"/>
      <c r="M61" s="36"/>
    </row>
    <row r="62" spans="1:13" s="37" customFormat="1" x14ac:dyDescent="0.2">
      <c r="A62" s="20"/>
      <c r="B62" s="20" t="s">
        <v>97</v>
      </c>
      <c r="C62" s="4">
        <f t="shared" si="14"/>
        <v>7707</v>
      </c>
      <c r="D62" s="4">
        <f t="shared" si="13"/>
        <v>0</v>
      </c>
      <c r="E62" s="21"/>
      <c r="F62" s="4"/>
      <c r="G62" s="5">
        <v>7707</v>
      </c>
      <c r="H62" s="4"/>
      <c r="I62" s="4"/>
      <c r="J62" s="4"/>
      <c r="K62" s="40"/>
      <c r="L62" s="40"/>
      <c r="M62" s="36"/>
    </row>
    <row r="63" spans="1:13" s="37" customFormat="1" x14ac:dyDescent="0.2">
      <c r="A63" s="20"/>
      <c r="B63" s="20" t="s">
        <v>102</v>
      </c>
      <c r="C63" s="4">
        <f t="shared" si="14"/>
        <v>42435</v>
      </c>
      <c r="D63" s="4">
        <f t="shared" si="13"/>
        <v>0</v>
      </c>
      <c r="E63" s="21"/>
      <c r="F63" s="4"/>
      <c r="G63" s="4">
        <v>26935</v>
      </c>
      <c r="H63" s="4"/>
      <c r="I63" s="4"/>
      <c r="J63" s="4">
        <v>15500</v>
      </c>
      <c r="K63" s="40"/>
      <c r="L63" s="40"/>
      <c r="M63" s="36"/>
    </row>
    <row r="64" spans="1:13" s="37" customFormat="1" x14ac:dyDescent="0.2">
      <c r="A64" s="35"/>
      <c r="B64" s="38" t="s">
        <v>103</v>
      </c>
      <c r="C64" s="4">
        <f t="shared" si="14"/>
        <v>30564</v>
      </c>
      <c r="D64" s="4">
        <f t="shared" si="13"/>
        <v>0</v>
      </c>
      <c r="E64" s="40"/>
      <c r="F64" s="40"/>
      <c r="G64" s="39">
        <v>26996</v>
      </c>
      <c r="H64" s="40"/>
      <c r="I64" s="40"/>
      <c r="J64" s="39">
        <v>3568</v>
      </c>
      <c r="K64" s="40"/>
      <c r="L64" s="40"/>
      <c r="M64" s="36"/>
    </row>
    <row r="65" spans="1:13" s="37" customFormat="1" ht="12" customHeight="1" x14ac:dyDescent="0.2">
      <c r="A65" s="35"/>
      <c r="B65" s="38" t="s">
        <v>136</v>
      </c>
      <c r="C65" s="4">
        <f t="shared" si="14"/>
        <v>8166</v>
      </c>
      <c r="D65" s="4">
        <f t="shared" si="13"/>
        <v>0</v>
      </c>
      <c r="E65" s="40"/>
      <c r="F65" s="40"/>
      <c r="G65" s="39">
        <v>7466</v>
      </c>
      <c r="H65" s="40"/>
      <c r="I65" s="40"/>
      <c r="J65" s="39">
        <v>700</v>
      </c>
      <c r="K65" s="40"/>
      <c r="L65" s="40"/>
      <c r="M65" s="36"/>
    </row>
    <row r="66" spans="1:13" s="37" customFormat="1" x14ac:dyDescent="0.2">
      <c r="A66" s="35"/>
      <c r="B66" s="38" t="s">
        <v>137</v>
      </c>
      <c r="C66" s="4">
        <f t="shared" si="14"/>
        <v>6938</v>
      </c>
      <c r="D66" s="4">
        <f t="shared" si="13"/>
        <v>0</v>
      </c>
      <c r="E66" s="40"/>
      <c r="F66" s="40"/>
      <c r="G66" s="39">
        <v>4938</v>
      </c>
      <c r="H66" s="40"/>
      <c r="I66" s="40"/>
      <c r="J66" s="39">
        <v>2000</v>
      </c>
      <c r="K66" s="40"/>
      <c r="L66" s="40"/>
      <c r="M66" s="36"/>
    </row>
    <row r="67" spans="1:13" s="37" customFormat="1" x14ac:dyDescent="0.2">
      <c r="A67" s="35"/>
      <c r="B67" s="38" t="s">
        <v>89</v>
      </c>
      <c r="C67" s="4">
        <f t="shared" si="14"/>
        <v>39219</v>
      </c>
      <c r="D67" s="4">
        <f t="shared" si="13"/>
        <v>0</v>
      </c>
      <c r="E67" s="40"/>
      <c r="F67" s="40"/>
      <c r="G67" s="39">
        <v>12039</v>
      </c>
      <c r="H67" s="40"/>
      <c r="I67" s="40"/>
      <c r="J67" s="39">
        <v>27180</v>
      </c>
      <c r="K67" s="40"/>
      <c r="L67" s="40"/>
      <c r="M67" s="36"/>
    </row>
    <row r="68" spans="1:13" s="37" customFormat="1" x14ac:dyDescent="0.2">
      <c r="A68" s="35"/>
      <c r="B68" s="38" t="s">
        <v>110</v>
      </c>
      <c r="C68" s="4">
        <f t="shared" si="14"/>
        <v>5787</v>
      </c>
      <c r="D68" s="4">
        <f t="shared" si="13"/>
        <v>0</v>
      </c>
      <c r="E68" s="40"/>
      <c r="F68" s="40"/>
      <c r="G68" s="39">
        <v>5787</v>
      </c>
      <c r="H68" s="40"/>
      <c r="I68" s="40"/>
      <c r="J68" s="39"/>
      <c r="K68" s="40"/>
      <c r="L68" s="40"/>
      <c r="M68" s="36"/>
    </row>
    <row r="69" spans="1:13" s="37" customFormat="1" x14ac:dyDescent="0.2">
      <c r="A69" s="22" t="s">
        <v>104</v>
      </c>
      <c r="B69" s="22" t="s">
        <v>105</v>
      </c>
      <c r="C69" s="7">
        <f>SUM(C70:C77)</f>
        <v>1333086</v>
      </c>
      <c r="D69" s="7">
        <f t="shared" ref="D69:M69" si="15">SUM(D70:D77)</f>
        <v>101731</v>
      </c>
      <c r="E69" s="7">
        <f t="shared" si="15"/>
        <v>82313</v>
      </c>
      <c r="F69" s="7">
        <f t="shared" si="15"/>
        <v>19418</v>
      </c>
      <c r="G69" s="7">
        <f t="shared" si="15"/>
        <v>104384</v>
      </c>
      <c r="H69" s="7">
        <f t="shared" si="15"/>
        <v>6000</v>
      </c>
      <c r="I69" s="7">
        <f t="shared" si="15"/>
        <v>0</v>
      </c>
      <c r="J69" s="7">
        <f t="shared" si="15"/>
        <v>1120971</v>
      </c>
      <c r="K69" s="7">
        <f t="shared" si="15"/>
        <v>0</v>
      </c>
      <c r="L69" s="7">
        <f t="shared" si="15"/>
        <v>0</v>
      </c>
      <c r="M69" s="7">
        <f t="shared" si="15"/>
        <v>0</v>
      </c>
    </row>
    <row r="70" spans="1:13" s="37" customFormat="1" x14ac:dyDescent="0.2">
      <c r="A70" s="20"/>
      <c r="B70" s="38" t="s">
        <v>173</v>
      </c>
      <c r="C70" s="5">
        <f t="shared" ref="C70:C77" si="16">SUM(D70,G70,H70:M70)</f>
        <v>621086</v>
      </c>
      <c r="D70" s="5">
        <f>SUM(E70:F70)</f>
        <v>101731</v>
      </c>
      <c r="E70" s="44">
        <v>82313</v>
      </c>
      <c r="F70" s="5">
        <v>19418</v>
      </c>
      <c r="G70" s="5">
        <v>104384</v>
      </c>
      <c r="H70" s="5">
        <v>6000</v>
      </c>
      <c r="I70" s="5"/>
      <c r="J70" s="5">
        <v>408971</v>
      </c>
      <c r="K70" s="5"/>
      <c r="L70" s="40"/>
      <c r="M70" s="36"/>
    </row>
    <row r="71" spans="1:13" s="37" customFormat="1" hidden="1" x14ac:dyDescent="0.2">
      <c r="A71" s="20"/>
      <c r="B71" s="20"/>
      <c r="C71" s="4">
        <f t="shared" si="16"/>
        <v>0</v>
      </c>
      <c r="D71" s="4">
        <f>SUM(E71:F71)</f>
        <v>0</v>
      </c>
      <c r="E71" s="21"/>
      <c r="F71" s="4"/>
      <c r="G71" s="4"/>
      <c r="H71" s="4"/>
      <c r="I71" s="4"/>
      <c r="J71" s="4"/>
      <c r="K71" s="4"/>
      <c r="L71" s="40"/>
      <c r="M71" s="36"/>
    </row>
    <row r="72" spans="1:13" s="37" customFormat="1" hidden="1" x14ac:dyDescent="0.2">
      <c r="A72" s="20"/>
      <c r="B72" s="20"/>
      <c r="C72" s="4">
        <f t="shared" si="16"/>
        <v>0</v>
      </c>
      <c r="D72" s="4">
        <f>SUM(E72:F72)</f>
        <v>0</v>
      </c>
      <c r="E72" s="21"/>
      <c r="F72" s="4"/>
      <c r="G72" s="4"/>
      <c r="H72" s="4"/>
      <c r="I72" s="4"/>
      <c r="J72" s="4"/>
      <c r="K72" s="4"/>
      <c r="L72" s="40"/>
      <c r="M72" s="36"/>
    </row>
    <row r="73" spans="1:13" s="37" customFormat="1" x14ac:dyDescent="0.2">
      <c r="A73" s="20"/>
      <c r="B73" s="20" t="s">
        <v>223</v>
      </c>
      <c r="C73" s="4">
        <f t="shared" si="16"/>
        <v>152900</v>
      </c>
      <c r="D73" s="4">
        <f t="shared" ref="D73:D74" si="17">SUM(E73:F73)</f>
        <v>0</v>
      </c>
      <c r="E73" s="21"/>
      <c r="F73" s="4"/>
      <c r="G73" s="4"/>
      <c r="H73" s="4"/>
      <c r="I73" s="4"/>
      <c r="J73" s="4">
        <v>152900</v>
      </c>
      <c r="K73" s="4"/>
      <c r="L73" s="40"/>
      <c r="M73" s="36"/>
    </row>
    <row r="74" spans="1:13" s="37" customFormat="1" ht="24.75" customHeight="1" x14ac:dyDescent="0.2">
      <c r="A74" s="20"/>
      <c r="B74" s="20" t="s">
        <v>228</v>
      </c>
      <c r="C74" s="4">
        <f t="shared" si="16"/>
        <v>200000</v>
      </c>
      <c r="D74" s="4">
        <f t="shared" si="17"/>
        <v>0</v>
      </c>
      <c r="E74" s="21"/>
      <c r="F74" s="4"/>
      <c r="G74" s="4"/>
      <c r="H74" s="4"/>
      <c r="I74" s="4"/>
      <c r="J74" s="4">
        <v>200000</v>
      </c>
      <c r="K74" s="4"/>
      <c r="L74" s="40"/>
      <c r="M74" s="36"/>
    </row>
    <row r="75" spans="1:13" s="37" customFormat="1" ht="12.75" customHeight="1" x14ac:dyDescent="0.2">
      <c r="A75" s="20"/>
      <c r="B75" s="20" t="s">
        <v>222</v>
      </c>
      <c r="C75" s="4">
        <f t="shared" si="16"/>
        <v>343017</v>
      </c>
      <c r="D75" s="4">
        <f>SUM(E75:F75)</f>
        <v>0</v>
      </c>
      <c r="E75" s="21"/>
      <c r="F75" s="4"/>
      <c r="G75" s="4"/>
      <c r="H75" s="4"/>
      <c r="I75" s="4"/>
      <c r="J75" s="4">
        <v>343017</v>
      </c>
      <c r="K75" s="4"/>
      <c r="L75" s="39"/>
      <c r="M75" s="5"/>
    </row>
    <row r="76" spans="1:13" s="37" customFormat="1" ht="12.75" customHeight="1" x14ac:dyDescent="0.2">
      <c r="A76" s="20"/>
      <c r="B76" s="20" t="s">
        <v>234</v>
      </c>
      <c r="C76" s="4">
        <f t="shared" si="16"/>
        <v>5000</v>
      </c>
      <c r="D76" s="4">
        <f t="shared" ref="D76:D77" si="18">SUM(E76:F76)</f>
        <v>0</v>
      </c>
      <c r="E76" s="21"/>
      <c r="F76" s="4"/>
      <c r="G76" s="4"/>
      <c r="H76" s="4"/>
      <c r="I76" s="4"/>
      <c r="J76" s="4">
        <v>5000</v>
      </c>
      <c r="K76" s="4"/>
      <c r="L76" s="39"/>
      <c r="M76" s="5"/>
    </row>
    <row r="77" spans="1:13" s="37" customFormat="1" ht="12.75" customHeight="1" x14ac:dyDescent="0.2">
      <c r="A77" s="20"/>
      <c r="B77" s="20" t="s">
        <v>235</v>
      </c>
      <c r="C77" s="4">
        <f t="shared" si="16"/>
        <v>11083</v>
      </c>
      <c r="D77" s="4">
        <f t="shared" si="18"/>
        <v>0</v>
      </c>
      <c r="E77" s="21"/>
      <c r="F77" s="4"/>
      <c r="G77" s="4"/>
      <c r="H77" s="4"/>
      <c r="I77" s="4"/>
      <c r="J77" s="4">
        <v>11083</v>
      </c>
      <c r="K77" s="4"/>
      <c r="L77" s="39"/>
      <c r="M77" s="5"/>
    </row>
    <row r="78" spans="1:13" s="37" customFormat="1" x14ac:dyDescent="0.2">
      <c r="A78" s="22" t="s">
        <v>106</v>
      </c>
      <c r="B78" s="22" t="s">
        <v>107</v>
      </c>
      <c r="C78" s="7">
        <f t="shared" ref="C78:M78" si="19">SUM(C79:C79)</f>
        <v>60000</v>
      </c>
      <c r="D78" s="7">
        <f t="shared" si="19"/>
        <v>0</v>
      </c>
      <c r="E78" s="7">
        <f t="shared" si="19"/>
        <v>0</v>
      </c>
      <c r="F78" s="7">
        <f t="shared" si="19"/>
        <v>0</v>
      </c>
      <c r="G78" s="7">
        <f t="shared" si="19"/>
        <v>0</v>
      </c>
      <c r="H78" s="7">
        <f t="shared" si="19"/>
        <v>60000</v>
      </c>
      <c r="I78" s="7">
        <f t="shared" si="19"/>
        <v>0</v>
      </c>
      <c r="J78" s="7">
        <f t="shared" si="19"/>
        <v>0</v>
      </c>
      <c r="K78" s="7">
        <f t="shared" si="19"/>
        <v>0</v>
      </c>
      <c r="L78" s="7">
        <f t="shared" si="19"/>
        <v>0</v>
      </c>
      <c r="M78" s="7">
        <f t="shared" si="19"/>
        <v>0</v>
      </c>
    </row>
    <row r="79" spans="1:13" s="37" customFormat="1" ht="25.5" x14ac:dyDescent="0.2">
      <c r="A79" s="20"/>
      <c r="B79" s="20" t="s">
        <v>147</v>
      </c>
      <c r="C79" s="4">
        <f>SUM(D79,G79,H79:M79)</f>
        <v>60000</v>
      </c>
      <c r="D79" s="4">
        <f>SUM(E79:F79)</f>
        <v>0</v>
      </c>
      <c r="E79" s="21"/>
      <c r="F79" s="4"/>
      <c r="G79" s="4"/>
      <c r="H79" s="5">
        <v>60000</v>
      </c>
      <c r="I79" s="4"/>
      <c r="J79" s="4"/>
      <c r="K79" s="4"/>
      <c r="L79" s="40"/>
      <c r="M79" s="36"/>
    </row>
    <row r="80" spans="1:13" s="37" customFormat="1" x14ac:dyDescent="0.2">
      <c r="A80" s="22" t="s">
        <v>108</v>
      </c>
      <c r="B80" s="22" t="s">
        <v>109</v>
      </c>
      <c r="C80" s="7">
        <f t="shared" ref="C80:M80" si="20">SUM(C81:C83)</f>
        <v>282440</v>
      </c>
      <c r="D80" s="7">
        <f t="shared" si="20"/>
        <v>0</v>
      </c>
      <c r="E80" s="7">
        <f t="shared" si="20"/>
        <v>0</v>
      </c>
      <c r="F80" s="7">
        <f t="shared" si="20"/>
        <v>0</v>
      </c>
      <c r="G80" s="7">
        <f t="shared" si="20"/>
        <v>220229</v>
      </c>
      <c r="H80" s="7">
        <f t="shared" si="20"/>
        <v>0</v>
      </c>
      <c r="I80" s="7">
        <f t="shared" si="20"/>
        <v>0</v>
      </c>
      <c r="J80" s="7">
        <f t="shared" si="20"/>
        <v>62211</v>
      </c>
      <c r="K80" s="7">
        <f t="shared" si="20"/>
        <v>0</v>
      </c>
      <c r="L80" s="7">
        <f t="shared" si="20"/>
        <v>0</v>
      </c>
      <c r="M80" s="7">
        <f t="shared" si="20"/>
        <v>0</v>
      </c>
    </row>
    <row r="81" spans="1:13" s="37" customFormat="1" x14ac:dyDescent="0.2">
      <c r="A81" s="20"/>
      <c r="B81" s="20" t="s">
        <v>148</v>
      </c>
      <c r="C81" s="4">
        <f>SUM(D81,G81,H81:M81)</f>
        <v>62211</v>
      </c>
      <c r="D81" s="4">
        <f>SUM(E81:F81)</f>
        <v>0</v>
      </c>
      <c r="E81" s="21"/>
      <c r="F81" s="4"/>
      <c r="G81" s="4"/>
      <c r="H81" s="4"/>
      <c r="I81" s="4"/>
      <c r="J81" s="4">
        <v>62211</v>
      </c>
      <c r="K81" s="40"/>
      <c r="L81" s="40"/>
      <c r="M81" s="36"/>
    </row>
    <row r="82" spans="1:13" s="37" customFormat="1" ht="25.5" x14ac:dyDescent="0.2">
      <c r="A82" s="20"/>
      <c r="B82" s="20" t="s">
        <v>149</v>
      </c>
      <c r="C82" s="4">
        <f>SUM(D82,G82,H82:M82)</f>
        <v>69829</v>
      </c>
      <c r="D82" s="4">
        <f>SUM(E82:F82)</f>
        <v>0</v>
      </c>
      <c r="E82" s="21"/>
      <c r="F82" s="4"/>
      <c r="G82" s="5">
        <v>69829</v>
      </c>
      <c r="H82" s="59"/>
      <c r="I82" s="4"/>
      <c r="J82" s="4"/>
      <c r="K82" s="40"/>
      <c r="L82" s="40"/>
      <c r="M82" s="36"/>
    </row>
    <row r="83" spans="1:13" s="37" customFormat="1" ht="25.5" x14ac:dyDescent="0.2">
      <c r="A83" s="20"/>
      <c r="B83" s="20" t="s">
        <v>150</v>
      </c>
      <c r="C83" s="4">
        <f>SUM(D83,G83,H83:M83)</f>
        <v>150400</v>
      </c>
      <c r="D83" s="4">
        <f>SUM(E83:F83)</f>
        <v>0</v>
      </c>
      <c r="E83" s="21"/>
      <c r="F83" s="4"/>
      <c r="G83" s="4">
        <v>150400</v>
      </c>
      <c r="H83" s="4"/>
      <c r="I83" s="4"/>
      <c r="J83" s="4"/>
      <c r="K83" s="40"/>
      <c r="L83" s="40"/>
      <c r="M83" s="36"/>
    </row>
    <row r="84" spans="1:13" s="37" customFormat="1" ht="38.25" x14ac:dyDescent="0.2">
      <c r="A84" s="22" t="s">
        <v>111</v>
      </c>
      <c r="B84" s="22" t="s">
        <v>112</v>
      </c>
      <c r="C84" s="7">
        <f>SUM(C85:C99)</f>
        <v>1274121</v>
      </c>
      <c r="D84" s="7">
        <f t="shared" ref="D84:M84" si="21">SUM(D85:D99)</f>
        <v>110982</v>
      </c>
      <c r="E84" s="7">
        <f t="shared" si="21"/>
        <v>89799</v>
      </c>
      <c r="F84" s="7">
        <f t="shared" si="21"/>
        <v>21183</v>
      </c>
      <c r="G84" s="7">
        <f t="shared" si="21"/>
        <v>266098</v>
      </c>
      <c r="H84" s="7">
        <f t="shared" si="21"/>
        <v>756107</v>
      </c>
      <c r="I84" s="7">
        <f t="shared" si="21"/>
        <v>0</v>
      </c>
      <c r="J84" s="7">
        <f t="shared" si="21"/>
        <v>140934</v>
      </c>
      <c r="K84" s="7">
        <f t="shared" si="21"/>
        <v>0</v>
      </c>
      <c r="L84" s="7">
        <f t="shared" si="21"/>
        <v>0</v>
      </c>
      <c r="M84" s="7">
        <f t="shared" si="21"/>
        <v>0</v>
      </c>
    </row>
    <row r="85" spans="1:13" s="37" customFormat="1" x14ac:dyDescent="0.2">
      <c r="A85" s="22"/>
      <c r="B85" s="20" t="s">
        <v>144</v>
      </c>
      <c r="C85" s="4">
        <f t="shared" ref="C85:C99" si="22">SUM(D85,G85,H85:M85)</f>
        <v>80000</v>
      </c>
      <c r="D85" s="4">
        <f t="shared" ref="D85:D99" si="23">SUM(E85:F85)</f>
        <v>0</v>
      </c>
      <c r="E85" s="23"/>
      <c r="F85" s="7"/>
      <c r="G85" s="4">
        <v>60000</v>
      </c>
      <c r="H85" s="7"/>
      <c r="I85" s="7"/>
      <c r="J85" s="4">
        <v>20000</v>
      </c>
      <c r="K85" s="7"/>
      <c r="L85" s="7"/>
      <c r="M85" s="7"/>
    </row>
    <row r="86" spans="1:13" s="37" customFormat="1" x14ac:dyDescent="0.2">
      <c r="A86" s="4"/>
      <c r="B86" s="4" t="s">
        <v>151</v>
      </c>
      <c r="C86" s="4">
        <f t="shared" si="22"/>
        <v>13350</v>
      </c>
      <c r="D86" s="4">
        <f t="shared" si="23"/>
        <v>0</v>
      </c>
      <c r="E86" s="21"/>
      <c r="F86" s="4"/>
      <c r="G86" s="4">
        <v>13350</v>
      </c>
      <c r="H86" s="4"/>
      <c r="I86" s="4"/>
      <c r="J86" s="4"/>
      <c r="K86" s="4"/>
      <c r="L86" s="4"/>
      <c r="M86" s="4"/>
    </row>
    <row r="87" spans="1:13" s="37" customFormat="1" x14ac:dyDescent="0.2">
      <c r="A87" s="4"/>
      <c r="B87" s="20" t="s">
        <v>145</v>
      </c>
      <c r="C87" s="4">
        <f>SUM(D87,G87,H87:M87)</f>
        <v>21500</v>
      </c>
      <c r="D87" s="4">
        <f>SUM(E87:F87)</f>
        <v>0</v>
      </c>
      <c r="E87" s="21"/>
      <c r="F87" s="4"/>
      <c r="G87" s="4"/>
      <c r="H87" s="4">
        <v>21500</v>
      </c>
      <c r="I87" s="4"/>
      <c r="J87" s="4"/>
      <c r="K87" s="4"/>
      <c r="L87" s="4"/>
      <c r="M87" s="4"/>
    </row>
    <row r="88" spans="1:13" s="37" customFormat="1" x14ac:dyDescent="0.2">
      <c r="A88" s="4"/>
      <c r="B88" s="4" t="s">
        <v>172</v>
      </c>
      <c r="C88" s="4">
        <f>SUM(D88,G88,H88:M88)</f>
        <v>110982</v>
      </c>
      <c r="D88" s="4">
        <f>SUM(E88:F88)</f>
        <v>110982</v>
      </c>
      <c r="E88" s="44">
        <v>89799</v>
      </c>
      <c r="F88" s="5">
        <v>21183</v>
      </c>
      <c r="G88" s="4"/>
      <c r="H88" s="4"/>
      <c r="I88" s="4"/>
      <c r="J88" s="4"/>
      <c r="K88" s="4"/>
      <c r="L88" s="4"/>
      <c r="M88" s="4"/>
    </row>
    <row r="89" spans="1:13" s="37" customFormat="1" x14ac:dyDescent="0.2">
      <c r="A89" s="4"/>
      <c r="B89" s="4" t="s">
        <v>152</v>
      </c>
      <c r="C89" s="4">
        <f t="shared" si="22"/>
        <v>104808</v>
      </c>
      <c r="D89" s="4">
        <f t="shared" si="23"/>
        <v>0</v>
      </c>
      <c r="E89" s="21"/>
      <c r="F89" s="4"/>
      <c r="G89" s="5">
        <v>87708</v>
      </c>
      <c r="H89" s="4"/>
      <c r="I89" s="4"/>
      <c r="J89" s="4">
        <v>17100</v>
      </c>
      <c r="K89" s="4"/>
      <c r="L89" s="4"/>
      <c r="M89" s="4"/>
    </row>
    <row r="90" spans="1:13" s="37" customFormat="1" x14ac:dyDescent="0.2">
      <c r="A90" s="4"/>
      <c r="B90" s="4" t="s">
        <v>155</v>
      </c>
      <c r="C90" s="4">
        <f t="shared" si="22"/>
        <v>10121</v>
      </c>
      <c r="D90" s="4">
        <f>SUM(E90:F90)</f>
        <v>0</v>
      </c>
      <c r="E90" s="21"/>
      <c r="F90" s="4"/>
      <c r="G90" s="4"/>
      <c r="H90" s="4">
        <v>10121</v>
      </c>
      <c r="I90" s="4"/>
      <c r="J90" s="4"/>
      <c r="K90" s="4"/>
      <c r="L90" s="4"/>
      <c r="M90" s="4"/>
    </row>
    <row r="91" spans="1:13" s="37" customFormat="1" x14ac:dyDescent="0.2">
      <c r="A91" s="4"/>
      <c r="B91" s="20" t="s">
        <v>171</v>
      </c>
      <c r="C91" s="4">
        <f t="shared" si="22"/>
        <v>4300</v>
      </c>
      <c r="D91" s="4">
        <f>SUM(E91:F91)</f>
        <v>0</v>
      </c>
      <c r="E91" s="21"/>
      <c r="F91" s="4"/>
      <c r="G91" s="5"/>
      <c r="H91" s="4">
        <v>4300</v>
      </c>
      <c r="I91" s="4"/>
      <c r="J91" s="4"/>
      <c r="K91" s="4"/>
      <c r="L91" s="4"/>
      <c r="M91" s="4"/>
    </row>
    <row r="92" spans="1:13" s="37" customFormat="1" x14ac:dyDescent="0.2">
      <c r="A92" s="4"/>
      <c r="B92" s="4" t="s">
        <v>156</v>
      </c>
      <c r="C92" s="4">
        <f t="shared" si="22"/>
        <v>179268</v>
      </c>
      <c r="D92" s="4">
        <f>SUM(E92:F92)</f>
        <v>0</v>
      </c>
      <c r="E92" s="21"/>
      <c r="F92" s="4"/>
      <c r="G92" s="4"/>
      <c r="H92" s="5">
        <v>179268</v>
      </c>
      <c r="I92" s="4"/>
      <c r="J92" s="4"/>
      <c r="K92" s="4"/>
      <c r="L92" s="4"/>
      <c r="M92" s="4"/>
    </row>
    <row r="93" spans="1:13" s="37" customFormat="1" x14ac:dyDescent="0.2">
      <c r="A93" s="4"/>
      <c r="B93" s="72" t="s">
        <v>153</v>
      </c>
      <c r="C93" s="4">
        <f t="shared" si="22"/>
        <v>358581</v>
      </c>
      <c r="D93" s="4">
        <f t="shared" si="23"/>
        <v>0</v>
      </c>
      <c r="E93" s="21"/>
      <c r="F93" s="4"/>
      <c r="G93" s="4"/>
      <c r="H93" s="4">
        <v>358581</v>
      </c>
      <c r="I93" s="4"/>
      <c r="J93" s="4"/>
      <c r="K93" s="4"/>
      <c r="L93" s="4"/>
      <c r="M93" s="4"/>
    </row>
    <row r="94" spans="1:13" s="37" customFormat="1" x14ac:dyDescent="0.2">
      <c r="A94" s="4"/>
      <c r="B94" s="71" t="s">
        <v>219</v>
      </c>
      <c r="C94" s="5">
        <f t="shared" si="22"/>
        <v>41950</v>
      </c>
      <c r="D94" s="4">
        <f t="shared" si="23"/>
        <v>0</v>
      </c>
      <c r="E94" s="21"/>
      <c r="F94" s="4"/>
      <c r="G94" s="5">
        <v>41950</v>
      </c>
      <c r="H94" s="4"/>
      <c r="I94" s="4"/>
      <c r="J94" s="4"/>
      <c r="K94" s="4"/>
      <c r="L94" s="4"/>
      <c r="M94" s="4"/>
    </row>
    <row r="95" spans="1:13" s="37" customFormat="1" x14ac:dyDescent="0.2">
      <c r="A95" s="4"/>
      <c r="B95" s="73" t="s">
        <v>146</v>
      </c>
      <c r="C95" s="5">
        <f t="shared" si="22"/>
        <v>15761</v>
      </c>
      <c r="D95" s="4">
        <f t="shared" si="23"/>
        <v>0</v>
      </c>
      <c r="E95" s="44"/>
      <c r="F95" s="5"/>
      <c r="G95" s="5"/>
      <c r="H95" s="5">
        <v>15761</v>
      </c>
      <c r="I95" s="4"/>
      <c r="J95" s="4"/>
      <c r="K95" s="4"/>
      <c r="L95" s="4"/>
      <c r="M95" s="4"/>
    </row>
    <row r="96" spans="1:13" s="37" customFormat="1" x14ac:dyDescent="0.2">
      <c r="A96" s="20"/>
      <c r="B96" s="73" t="s">
        <v>154</v>
      </c>
      <c r="C96" s="4">
        <f t="shared" si="22"/>
        <v>130576</v>
      </c>
      <c r="D96" s="4">
        <f t="shared" si="23"/>
        <v>0</v>
      </c>
      <c r="E96" s="21"/>
      <c r="F96" s="4"/>
      <c r="G96" s="4"/>
      <c r="H96" s="4">
        <v>130576</v>
      </c>
      <c r="I96" s="4"/>
      <c r="J96" s="4"/>
      <c r="K96" s="40"/>
      <c r="L96" s="40"/>
      <c r="M96" s="36"/>
    </row>
    <row r="97" spans="1:13" s="37" customFormat="1" ht="25.5" x14ac:dyDescent="0.2">
      <c r="A97" s="20"/>
      <c r="B97" s="73" t="s">
        <v>189</v>
      </c>
      <c r="C97" s="4">
        <f t="shared" si="22"/>
        <v>36000</v>
      </c>
      <c r="D97" s="4">
        <f t="shared" si="23"/>
        <v>0</v>
      </c>
      <c r="E97" s="21"/>
      <c r="F97" s="4"/>
      <c r="G97" s="4"/>
      <c r="H97" s="4">
        <v>36000</v>
      </c>
      <c r="I97" s="4"/>
      <c r="J97" s="4"/>
      <c r="K97" s="40"/>
      <c r="L97" s="40"/>
      <c r="M97" s="36"/>
    </row>
    <row r="98" spans="1:13" s="37" customFormat="1" ht="25.5" x14ac:dyDescent="0.2">
      <c r="A98" s="20"/>
      <c r="B98" s="20" t="s">
        <v>221</v>
      </c>
      <c r="C98" s="4">
        <f t="shared" si="22"/>
        <v>103834</v>
      </c>
      <c r="D98" s="4">
        <f t="shared" si="23"/>
        <v>0</v>
      </c>
      <c r="E98" s="21"/>
      <c r="F98" s="4"/>
      <c r="G98" s="4"/>
      <c r="H98" s="4"/>
      <c r="I98" s="4"/>
      <c r="J98" s="4">
        <v>103834</v>
      </c>
      <c r="K98" s="40"/>
      <c r="L98" s="40"/>
      <c r="M98" s="36"/>
    </row>
    <row r="99" spans="1:13" s="37" customFormat="1" x14ac:dyDescent="0.2">
      <c r="A99" s="20"/>
      <c r="B99" s="20" t="s">
        <v>227</v>
      </c>
      <c r="C99" s="4">
        <f t="shared" si="22"/>
        <v>63090</v>
      </c>
      <c r="D99" s="4">
        <f t="shared" si="23"/>
        <v>0</v>
      </c>
      <c r="E99" s="21"/>
      <c r="F99" s="4"/>
      <c r="G99" s="65">
        <v>63090</v>
      </c>
      <c r="H99" s="4"/>
      <c r="I99" s="4"/>
      <c r="J99" s="4"/>
      <c r="K99" s="40"/>
      <c r="L99" s="40"/>
      <c r="M99" s="36"/>
    </row>
    <row r="100" spans="1:13" s="42" customFormat="1" x14ac:dyDescent="0.2">
      <c r="A100" s="33" t="s">
        <v>130</v>
      </c>
      <c r="B100" s="33" t="s">
        <v>124</v>
      </c>
      <c r="C100" s="34">
        <f t="shared" ref="C100:M100" si="24">C84+C80+C78+C69+C58</f>
        <v>3253597</v>
      </c>
      <c r="D100" s="34">
        <f t="shared" si="24"/>
        <v>212713</v>
      </c>
      <c r="E100" s="34">
        <f t="shared" si="24"/>
        <v>172112</v>
      </c>
      <c r="F100" s="34">
        <f t="shared" si="24"/>
        <v>40601</v>
      </c>
      <c r="G100" s="34">
        <f t="shared" si="24"/>
        <v>765936</v>
      </c>
      <c r="H100" s="34">
        <f t="shared" si="24"/>
        <v>822107</v>
      </c>
      <c r="I100" s="34">
        <f t="shared" si="24"/>
        <v>0</v>
      </c>
      <c r="J100" s="34">
        <f t="shared" si="24"/>
        <v>1452841</v>
      </c>
      <c r="K100" s="34">
        <f t="shared" si="24"/>
        <v>0</v>
      </c>
      <c r="L100" s="34">
        <f t="shared" si="24"/>
        <v>0</v>
      </c>
      <c r="M100" s="34">
        <f t="shared" si="24"/>
        <v>0</v>
      </c>
    </row>
    <row r="101" spans="1:13" s="37" customFormat="1" ht="17.25" customHeight="1" x14ac:dyDescent="0.2">
      <c r="A101" s="33" t="s">
        <v>131</v>
      </c>
      <c r="B101" s="33" t="s">
        <v>24</v>
      </c>
      <c r="C101" s="34">
        <f>SUM(C102:C108)</f>
        <v>67542</v>
      </c>
      <c r="D101" s="34">
        <f t="shared" ref="D101:M101" si="25">SUM(D102:D108)</f>
        <v>0</v>
      </c>
      <c r="E101" s="34">
        <f t="shared" si="25"/>
        <v>0</v>
      </c>
      <c r="F101" s="34">
        <f t="shared" si="25"/>
        <v>0</v>
      </c>
      <c r="G101" s="34">
        <f t="shared" si="25"/>
        <v>67542</v>
      </c>
      <c r="H101" s="34">
        <f t="shared" si="25"/>
        <v>0</v>
      </c>
      <c r="I101" s="34">
        <f t="shared" si="25"/>
        <v>0</v>
      </c>
      <c r="J101" s="34">
        <f t="shared" si="25"/>
        <v>0</v>
      </c>
      <c r="K101" s="34">
        <f t="shared" si="25"/>
        <v>0</v>
      </c>
      <c r="L101" s="34">
        <f t="shared" si="25"/>
        <v>0</v>
      </c>
      <c r="M101" s="34">
        <f t="shared" si="25"/>
        <v>0</v>
      </c>
    </row>
    <row r="102" spans="1:13" s="37" customFormat="1" ht="17.25" customHeight="1" x14ac:dyDescent="0.2">
      <c r="A102" s="22"/>
      <c r="B102" s="38" t="s">
        <v>49</v>
      </c>
      <c r="C102" s="4">
        <f t="shared" ref="C102:C108" si="26">SUM(D102,G102,H102:M102)</f>
        <v>4559</v>
      </c>
      <c r="D102" s="4">
        <f t="shared" ref="D102:D108" si="27">SUM(E102:F102)</f>
        <v>0</v>
      </c>
      <c r="E102" s="4"/>
      <c r="F102" s="4"/>
      <c r="G102" s="4">
        <v>4559</v>
      </c>
      <c r="H102" s="4"/>
      <c r="I102" s="4"/>
      <c r="J102" s="4"/>
      <c r="K102" s="4"/>
      <c r="L102" s="4"/>
      <c r="M102" s="4"/>
    </row>
    <row r="103" spans="1:13" s="37" customFormat="1" ht="17.25" customHeight="1" x14ac:dyDescent="0.2">
      <c r="A103" s="22"/>
      <c r="B103" s="38" t="s">
        <v>90</v>
      </c>
      <c r="C103" s="4">
        <f t="shared" si="26"/>
        <v>5771</v>
      </c>
      <c r="D103" s="4">
        <f t="shared" si="27"/>
        <v>0</v>
      </c>
      <c r="E103" s="4"/>
      <c r="F103" s="4"/>
      <c r="G103" s="4">
        <v>5771</v>
      </c>
      <c r="H103" s="4"/>
      <c r="I103" s="4"/>
      <c r="J103" s="4"/>
      <c r="K103" s="4"/>
      <c r="L103" s="4"/>
      <c r="M103" s="4"/>
    </row>
    <row r="104" spans="1:13" s="37" customFormat="1" ht="17.25" customHeight="1" x14ac:dyDescent="0.2">
      <c r="A104" s="22"/>
      <c r="B104" s="38" t="s">
        <v>110</v>
      </c>
      <c r="C104" s="4">
        <f t="shared" si="26"/>
        <v>6339</v>
      </c>
      <c r="D104" s="4">
        <f t="shared" si="27"/>
        <v>0</v>
      </c>
      <c r="E104" s="4"/>
      <c r="F104" s="4"/>
      <c r="G104" s="4">
        <v>6339</v>
      </c>
      <c r="H104" s="4"/>
      <c r="I104" s="4"/>
      <c r="J104" s="4"/>
      <c r="K104" s="4"/>
      <c r="L104" s="4"/>
      <c r="M104" s="4"/>
    </row>
    <row r="105" spans="1:13" s="37" customFormat="1" ht="17.25" customHeight="1" x14ac:dyDescent="0.2">
      <c r="A105" s="22"/>
      <c r="B105" s="38" t="s">
        <v>101</v>
      </c>
      <c r="C105" s="4">
        <f t="shared" si="26"/>
        <v>5336</v>
      </c>
      <c r="D105" s="4">
        <f t="shared" si="27"/>
        <v>0</v>
      </c>
      <c r="E105" s="4"/>
      <c r="F105" s="4"/>
      <c r="G105" s="5">
        <v>5336</v>
      </c>
      <c r="H105" s="4"/>
      <c r="I105" s="4"/>
      <c r="J105" s="4"/>
      <c r="K105" s="4"/>
      <c r="L105" s="4"/>
      <c r="M105" s="4"/>
    </row>
    <row r="106" spans="1:13" s="37" customFormat="1" ht="17.25" customHeight="1" x14ac:dyDescent="0.2">
      <c r="A106" s="22"/>
      <c r="B106" s="38" t="s">
        <v>136</v>
      </c>
      <c r="C106" s="4">
        <f t="shared" si="26"/>
        <v>2298</v>
      </c>
      <c r="D106" s="4">
        <f t="shared" si="27"/>
        <v>0</v>
      </c>
      <c r="E106" s="4"/>
      <c r="F106" s="4"/>
      <c r="G106" s="4">
        <v>2298</v>
      </c>
      <c r="H106" s="4"/>
      <c r="I106" s="4"/>
      <c r="J106" s="4"/>
      <c r="K106" s="4"/>
      <c r="L106" s="4"/>
      <c r="M106" s="4"/>
    </row>
    <row r="107" spans="1:13" s="37" customFormat="1" ht="17.25" customHeight="1" x14ac:dyDescent="0.2">
      <c r="A107" s="22"/>
      <c r="B107" s="38" t="s">
        <v>89</v>
      </c>
      <c r="C107" s="4">
        <f t="shared" si="26"/>
        <v>3073</v>
      </c>
      <c r="D107" s="4">
        <f t="shared" si="27"/>
        <v>0</v>
      </c>
      <c r="E107" s="4"/>
      <c r="F107" s="4"/>
      <c r="G107" s="4">
        <v>3073</v>
      </c>
      <c r="H107" s="4"/>
      <c r="I107" s="4"/>
      <c r="J107" s="4"/>
      <c r="K107" s="4"/>
      <c r="L107" s="4"/>
      <c r="M107" s="4"/>
    </row>
    <row r="108" spans="1:13" s="37" customFormat="1" ht="24.75" customHeight="1" x14ac:dyDescent="0.2">
      <c r="A108" s="22"/>
      <c r="B108" s="38" t="s">
        <v>217</v>
      </c>
      <c r="C108" s="4">
        <f t="shared" si="26"/>
        <v>40166</v>
      </c>
      <c r="D108" s="4">
        <f t="shared" si="27"/>
        <v>0</v>
      </c>
      <c r="E108" s="4"/>
      <c r="F108" s="4"/>
      <c r="G108" s="4">
        <v>40166</v>
      </c>
      <c r="H108" s="4"/>
      <c r="I108" s="4"/>
      <c r="J108" s="4"/>
      <c r="K108" s="4"/>
      <c r="L108" s="4"/>
      <c r="M108" s="4"/>
    </row>
    <row r="109" spans="1:13" s="37" customFormat="1" ht="17.25" customHeight="1" x14ac:dyDescent="0.2">
      <c r="A109" s="22" t="s">
        <v>25</v>
      </c>
      <c r="B109" s="22" t="s">
        <v>26</v>
      </c>
      <c r="C109" s="7">
        <f t="shared" ref="C109:M109" si="28">SUM(C110:C115)</f>
        <v>512347</v>
      </c>
      <c r="D109" s="7">
        <f t="shared" si="28"/>
        <v>184788</v>
      </c>
      <c r="E109" s="7">
        <f t="shared" si="28"/>
        <v>148539</v>
      </c>
      <c r="F109" s="7">
        <f t="shared" si="28"/>
        <v>36249</v>
      </c>
      <c r="G109" s="7">
        <f t="shared" si="28"/>
        <v>262159</v>
      </c>
      <c r="H109" s="7">
        <f t="shared" si="28"/>
        <v>53600</v>
      </c>
      <c r="I109" s="7">
        <f t="shared" si="28"/>
        <v>0</v>
      </c>
      <c r="J109" s="7">
        <f t="shared" si="28"/>
        <v>11800</v>
      </c>
      <c r="K109" s="7">
        <f t="shared" si="28"/>
        <v>0</v>
      </c>
      <c r="L109" s="7">
        <f t="shared" si="28"/>
        <v>0</v>
      </c>
      <c r="M109" s="7">
        <f t="shared" si="28"/>
        <v>0</v>
      </c>
    </row>
    <row r="110" spans="1:13" s="37" customFormat="1" x14ac:dyDescent="0.2">
      <c r="A110" s="2"/>
      <c r="B110" s="38" t="s">
        <v>182</v>
      </c>
      <c r="C110" s="4">
        <f t="shared" ref="C110:C115" si="29">SUM(D110,G110,H110:M110)</f>
        <v>333962</v>
      </c>
      <c r="D110" s="4">
        <f t="shared" ref="D110:D134" si="30">SUM(E110:F110)</f>
        <v>145402</v>
      </c>
      <c r="E110" s="5">
        <v>117325</v>
      </c>
      <c r="F110" s="5">
        <v>28077</v>
      </c>
      <c r="G110" s="4">
        <v>180560</v>
      </c>
      <c r="H110" s="4"/>
      <c r="I110" s="4"/>
      <c r="J110" s="4">
        <v>8000</v>
      </c>
      <c r="K110" s="4"/>
      <c r="L110" s="4"/>
      <c r="M110" s="4"/>
    </row>
    <row r="111" spans="1:13" s="37" customFormat="1" x14ac:dyDescent="0.2">
      <c r="A111" s="20"/>
      <c r="B111" s="38" t="s">
        <v>168</v>
      </c>
      <c r="C111" s="4">
        <f t="shared" si="29"/>
        <v>6564</v>
      </c>
      <c r="D111" s="4">
        <f t="shared" si="30"/>
        <v>589</v>
      </c>
      <c r="E111" s="5">
        <v>400</v>
      </c>
      <c r="F111" s="5">
        <v>189</v>
      </c>
      <c r="G111" s="4">
        <v>5975</v>
      </c>
      <c r="H111" s="4"/>
      <c r="I111" s="4"/>
      <c r="J111" s="4"/>
      <c r="K111" s="4"/>
      <c r="L111" s="4"/>
      <c r="M111" s="4"/>
    </row>
    <row r="112" spans="1:13" s="37" customFormat="1" x14ac:dyDescent="0.2">
      <c r="A112" s="20"/>
      <c r="B112" s="38" t="s">
        <v>27</v>
      </c>
      <c r="C112" s="4">
        <f t="shared" si="29"/>
        <v>39148</v>
      </c>
      <c r="D112" s="4">
        <f t="shared" si="30"/>
        <v>19903</v>
      </c>
      <c r="E112" s="5">
        <v>15861</v>
      </c>
      <c r="F112" s="5">
        <v>4042</v>
      </c>
      <c r="G112" s="5">
        <v>19245</v>
      </c>
      <c r="H112" s="4"/>
      <c r="I112" s="4"/>
      <c r="J112" s="4"/>
      <c r="K112" s="4"/>
      <c r="L112" s="4"/>
      <c r="M112" s="4"/>
    </row>
    <row r="113" spans="1:13" s="37" customFormat="1" ht="25.5" x14ac:dyDescent="0.2">
      <c r="A113" s="20"/>
      <c r="B113" s="38" t="s">
        <v>204</v>
      </c>
      <c r="C113" s="4">
        <f t="shared" si="29"/>
        <v>26929</v>
      </c>
      <c r="D113" s="4">
        <f t="shared" si="30"/>
        <v>13454</v>
      </c>
      <c r="E113" s="5">
        <v>10886</v>
      </c>
      <c r="F113" s="5">
        <v>2568</v>
      </c>
      <c r="G113" s="5">
        <v>13475</v>
      </c>
      <c r="H113" s="4"/>
      <c r="I113" s="4"/>
      <c r="J113" s="4"/>
      <c r="K113" s="4"/>
      <c r="L113" s="4"/>
      <c r="M113" s="4"/>
    </row>
    <row r="114" spans="1:13" s="37" customFormat="1" x14ac:dyDescent="0.2">
      <c r="A114" s="20"/>
      <c r="B114" s="38" t="s">
        <v>203</v>
      </c>
      <c r="C114" s="4">
        <f>SUM(D114,G114,H114:M114)</f>
        <v>29039</v>
      </c>
      <c r="D114" s="4">
        <f>SUM(E114:F114)</f>
        <v>0</v>
      </c>
      <c r="E114" s="4"/>
      <c r="F114" s="4"/>
      <c r="G114" s="4">
        <v>25239</v>
      </c>
      <c r="H114" s="4"/>
      <c r="I114" s="4"/>
      <c r="J114" s="4">
        <v>3800</v>
      </c>
      <c r="K114" s="4"/>
      <c r="L114" s="4"/>
      <c r="M114" s="4"/>
    </row>
    <row r="115" spans="1:13" s="37" customFormat="1" x14ac:dyDescent="0.2">
      <c r="A115" s="20"/>
      <c r="B115" s="38" t="s">
        <v>28</v>
      </c>
      <c r="C115" s="4">
        <f t="shared" si="29"/>
        <v>76705</v>
      </c>
      <c r="D115" s="4">
        <f>SUM(E115:F115)</f>
        <v>5440</v>
      </c>
      <c r="E115" s="4">
        <v>4067</v>
      </c>
      <c r="F115" s="4">
        <v>1373</v>
      </c>
      <c r="G115" s="4">
        <v>17665</v>
      </c>
      <c r="H115" s="4">
        <v>53600</v>
      </c>
      <c r="I115" s="4"/>
      <c r="J115" s="4"/>
      <c r="K115" s="4"/>
      <c r="L115" s="4"/>
      <c r="M115" s="4"/>
    </row>
    <row r="116" spans="1:13" s="42" customFormat="1" x14ac:dyDescent="0.2">
      <c r="A116" s="22" t="s">
        <v>29</v>
      </c>
      <c r="B116" s="22" t="s">
        <v>30</v>
      </c>
      <c r="C116" s="7">
        <f t="shared" ref="C116:M116" si="31">SUM(C117:C127)</f>
        <v>340677</v>
      </c>
      <c r="D116" s="7">
        <f t="shared" si="31"/>
        <v>204391</v>
      </c>
      <c r="E116" s="7">
        <f t="shared" si="31"/>
        <v>164842</v>
      </c>
      <c r="F116" s="7">
        <f t="shared" si="31"/>
        <v>39549</v>
      </c>
      <c r="G116" s="7">
        <f t="shared" si="31"/>
        <v>107266</v>
      </c>
      <c r="H116" s="7">
        <f t="shared" si="31"/>
        <v>0</v>
      </c>
      <c r="I116" s="7">
        <f t="shared" si="31"/>
        <v>0</v>
      </c>
      <c r="J116" s="7">
        <f t="shared" si="31"/>
        <v>29020</v>
      </c>
      <c r="K116" s="7">
        <f t="shared" si="31"/>
        <v>0</v>
      </c>
      <c r="L116" s="7">
        <f t="shared" si="31"/>
        <v>0</v>
      </c>
      <c r="M116" s="7">
        <f t="shared" si="31"/>
        <v>0</v>
      </c>
    </row>
    <row r="117" spans="1:13" s="37" customFormat="1" x14ac:dyDescent="0.2">
      <c r="A117" s="20"/>
      <c r="B117" s="38" t="s">
        <v>31</v>
      </c>
      <c r="C117" s="4">
        <f>SUM(D117,G117,H117:M117)</f>
        <v>279651</v>
      </c>
      <c r="D117" s="4">
        <f t="shared" si="30"/>
        <v>202751</v>
      </c>
      <c r="E117" s="5">
        <v>163202</v>
      </c>
      <c r="F117" s="5">
        <v>39549</v>
      </c>
      <c r="G117" s="5">
        <v>59300</v>
      </c>
      <c r="H117" s="4"/>
      <c r="I117" s="4"/>
      <c r="J117" s="4">
        <v>17600</v>
      </c>
      <c r="K117" s="4"/>
      <c r="L117" s="4"/>
      <c r="M117" s="4"/>
    </row>
    <row r="118" spans="1:13" s="37" customFormat="1" x14ac:dyDescent="0.2">
      <c r="A118" s="20"/>
      <c r="B118" s="38" t="s">
        <v>32</v>
      </c>
      <c r="C118" s="4">
        <f t="shared" ref="C118:C127" si="32">SUM(D118,G118,H118:M118)</f>
        <v>4964</v>
      </c>
      <c r="D118" s="4">
        <f>SUM(E118:F118)</f>
        <v>890</v>
      </c>
      <c r="E118" s="5">
        <v>890</v>
      </c>
      <c r="F118" s="5"/>
      <c r="G118" s="5">
        <v>3304</v>
      </c>
      <c r="H118" s="4"/>
      <c r="I118" s="4"/>
      <c r="J118" s="4">
        <v>770</v>
      </c>
      <c r="K118" s="4"/>
      <c r="L118" s="4"/>
      <c r="M118" s="4"/>
    </row>
    <row r="119" spans="1:13" s="37" customFormat="1" x14ac:dyDescent="0.2">
      <c r="A119" s="20"/>
      <c r="B119" s="38" t="s">
        <v>141</v>
      </c>
      <c r="C119" s="4">
        <f>SUM(D119,G119,H119:M119)</f>
        <v>3935</v>
      </c>
      <c r="D119" s="4">
        <f>SUM(E119:F119)</f>
        <v>150</v>
      </c>
      <c r="E119" s="5">
        <v>150</v>
      </c>
      <c r="F119" s="5"/>
      <c r="G119" s="5">
        <v>2685</v>
      </c>
      <c r="H119" s="4"/>
      <c r="I119" s="4"/>
      <c r="J119" s="4">
        <v>1100</v>
      </c>
      <c r="K119" s="4"/>
      <c r="L119" s="4"/>
      <c r="M119" s="4"/>
    </row>
    <row r="120" spans="1:13" s="37" customFormat="1" x14ac:dyDescent="0.2">
      <c r="A120" s="20"/>
      <c r="B120" s="38" t="s">
        <v>142</v>
      </c>
      <c r="C120" s="4">
        <f t="shared" si="32"/>
        <v>3200</v>
      </c>
      <c r="D120" s="4">
        <f>SUM(E120:F120)</f>
        <v>0</v>
      </c>
      <c r="E120" s="5"/>
      <c r="F120" s="5"/>
      <c r="G120" s="5">
        <v>1900</v>
      </c>
      <c r="H120" s="4"/>
      <c r="I120" s="4"/>
      <c r="J120" s="4">
        <v>1300</v>
      </c>
      <c r="K120" s="4"/>
      <c r="L120" s="4"/>
      <c r="M120" s="4"/>
    </row>
    <row r="121" spans="1:13" s="37" customFormat="1" x14ac:dyDescent="0.2">
      <c r="A121" s="20"/>
      <c r="B121" s="38" t="s">
        <v>33</v>
      </c>
      <c r="C121" s="4">
        <f t="shared" si="32"/>
        <v>22839</v>
      </c>
      <c r="D121" s="4">
        <f>SUM(E121:F121)</f>
        <v>100</v>
      </c>
      <c r="E121" s="5">
        <v>100</v>
      </c>
      <c r="F121" s="5"/>
      <c r="G121" s="5">
        <v>21469</v>
      </c>
      <c r="H121" s="4"/>
      <c r="I121" s="4"/>
      <c r="J121" s="4">
        <v>1270</v>
      </c>
      <c r="K121" s="4"/>
      <c r="L121" s="4"/>
      <c r="M121" s="4"/>
    </row>
    <row r="122" spans="1:13" s="37" customFormat="1" x14ac:dyDescent="0.2">
      <c r="A122" s="20"/>
      <c r="B122" s="38" t="s">
        <v>34</v>
      </c>
      <c r="C122" s="4">
        <f t="shared" si="32"/>
        <v>4079</v>
      </c>
      <c r="D122" s="4">
        <f t="shared" si="30"/>
        <v>0</v>
      </c>
      <c r="E122" s="5"/>
      <c r="F122" s="5"/>
      <c r="G122" s="5">
        <v>3009</v>
      </c>
      <c r="H122" s="4"/>
      <c r="I122" s="4"/>
      <c r="J122" s="4">
        <v>1070</v>
      </c>
      <c r="K122" s="4"/>
      <c r="L122" s="4"/>
      <c r="M122" s="4"/>
    </row>
    <row r="123" spans="1:13" s="37" customFormat="1" x14ac:dyDescent="0.2">
      <c r="A123" s="20"/>
      <c r="B123" s="38" t="s">
        <v>35</v>
      </c>
      <c r="C123" s="4">
        <f t="shared" si="32"/>
        <v>2440</v>
      </c>
      <c r="D123" s="4">
        <f>SUM(E123:F123)</f>
        <v>0</v>
      </c>
      <c r="E123" s="5"/>
      <c r="F123" s="5"/>
      <c r="G123" s="5">
        <v>1330</v>
      </c>
      <c r="H123" s="4"/>
      <c r="I123" s="4"/>
      <c r="J123" s="4">
        <v>1110</v>
      </c>
      <c r="K123" s="4"/>
      <c r="L123" s="4"/>
      <c r="M123" s="4"/>
    </row>
    <row r="124" spans="1:13" s="37" customFormat="1" x14ac:dyDescent="0.2">
      <c r="A124" s="20"/>
      <c r="B124" s="38" t="s">
        <v>143</v>
      </c>
      <c r="C124" s="4">
        <f>SUM(D124,G124,H124:M124)</f>
        <v>7417</v>
      </c>
      <c r="D124" s="4">
        <f>SUM(E124:F124)</f>
        <v>150</v>
      </c>
      <c r="E124" s="5">
        <v>150</v>
      </c>
      <c r="F124" s="5"/>
      <c r="G124" s="5">
        <v>5537</v>
      </c>
      <c r="H124" s="4"/>
      <c r="I124" s="4"/>
      <c r="J124" s="4">
        <v>1730</v>
      </c>
      <c r="K124" s="4"/>
      <c r="L124" s="4"/>
      <c r="M124" s="4"/>
    </row>
    <row r="125" spans="1:13" s="37" customFormat="1" x14ac:dyDescent="0.2">
      <c r="A125" s="20"/>
      <c r="B125" s="38" t="s">
        <v>36</v>
      </c>
      <c r="C125" s="4">
        <f t="shared" si="32"/>
        <v>4854</v>
      </c>
      <c r="D125" s="4">
        <f>SUM(E125:F125)</f>
        <v>0</v>
      </c>
      <c r="E125" s="5"/>
      <c r="F125" s="5"/>
      <c r="G125" s="5">
        <v>3054</v>
      </c>
      <c r="H125" s="4"/>
      <c r="I125" s="4"/>
      <c r="J125" s="4">
        <v>1800</v>
      </c>
      <c r="K125" s="4"/>
      <c r="L125" s="4"/>
      <c r="M125" s="4"/>
    </row>
    <row r="126" spans="1:13" s="37" customFormat="1" x14ac:dyDescent="0.2">
      <c r="A126" s="20"/>
      <c r="B126" s="38" t="s">
        <v>37</v>
      </c>
      <c r="C126" s="4">
        <f t="shared" si="32"/>
        <v>3468</v>
      </c>
      <c r="D126" s="4">
        <f t="shared" si="30"/>
        <v>150</v>
      </c>
      <c r="E126" s="5">
        <v>150</v>
      </c>
      <c r="F126" s="5"/>
      <c r="G126" s="5">
        <v>2548</v>
      </c>
      <c r="H126" s="4"/>
      <c r="I126" s="4"/>
      <c r="J126" s="4">
        <v>770</v>
      </c>
      <c r="K126" s="4"/>
      <c r="L126" s="4"/>
      <c r="M126" s="4"/>
    </row>
    <row r="127" spans="1:13" s="37" customFormat="1" x14ac:dyDescent="0.2">
      <c r="A127" s="20"/>
      <c r="B127" s="38" t="s">
        <v>38</v>
      </c>
      <c r="C127" s="4">
        <f t="shared" si="32"/>
        <v>3830</v>
      </c>
      <c r="D127" s="4">
        <f t="shared" si="30"/>
        <v>200</v>
      </c>
      <c r="E127" s="5">
        <v>200</v>
      </c>
      <c r="F127" s="5"/>
      <c r="G127" s="5">
        <v>3130</v>
      </c>
      <c r="H127" s="4"/>
      <c r="I127" s="4"/>
      <c r="J127" s="4">
        <v>500</v>
      </c>
      <c r="K127" s="4"/>
      <c r="L127" s="4"/>
      <c r="M127" s="4"/>
    </row>
    <row r="128" spans="1:13" s="42" customFormat="1" x14ac:dyDescent="0.2">
      <c r="A128" s="22" t="s">
        <v>39</v>
      </c>
      <c r="B128" s="22" t="s">
        <v>40</v>
      </c>
      <c r="C128" s="7">
        <f>SUM(C129:C137)</f>
        <v>2395373</v>
      </c>
      <c r="D128" s="7">
        <f t="shared" ref="D128:M128" si="33">SUM(D129:D137)</f>
        <v>268315</v>
      </c>
      <c r="E128" s="7">
        <f t="shared" si="33"/>
        <v>218100</v>
      </c>
      <c r="F128" s="7">
        <f t="shared" si="33"/>
        <v>50215</v>
      </c>
      <c r="G128" s="7">
        <f t="shared" si="33"/>
        <v>349558</v>
      </c>
      <c r="H128" s="7">
        <f t="shared" si="33"/>
        <v>19000</v>
      </c>
      <c r="I128" s="7">
        <f t="shared" si="33"/>
        <v>0</v>
      </c>
      <c r="J128" s="7">
        <f t="shared" si="33"/>
        <v>1758500</v>
      </c>
      <c r="K128" s="7">
        <f t="shared" si="33"/>
        <v>0</v>
      </c>
      <c r="L128" s="7">
        <f t="shared" si="33"/>
        <v>0</v>
      </c>
      <c r="M128" s="7">
        <f t="shared" si="33"/>
        <v>0</v>
      </c>
    </row>
    <row r="129" spans="1:13" s="37" customFormat="1" x14ac:dyDescent="0.2">
      <c r="A129" s="20"/>
      <c r="B129" s="38" t="s">
        <v>41</v>
      </c>
      <c r="C129" s="4">
        <f>SUM(D129,G129,H129:M129)</f>
        <v>84055</v>
      </c>
      <c r="D129" s="4">
        <f t="shared" si="30"/>
        <v>33434</v>
      </c>
      <c r="E129" s="5">
        <v>27052</v>
      </c>
      <c r="F129" s="5">
        <v>6382</v>
      </c>
      <c r="G129" s="5">
        <v>48621</v>
      </c>
      <c r="H129" s="4"/>
      <c r="I129" s="4"/>
      <c r="J129" s="4">
        <v>2000</v>
      </c>
      <c r="K129" s="4"/>
      <c r="L129" s="4"/>
      <c r="M129" s="4"/>
    </row>
    <row r="130" spans="1:13" s="37" customFormat="1" x14ac:dyDescent="0.2">
      <c r="A130" s="20"/>
      <c r="B130" s="38" t="s">
        <v>42</v>
      </c>
      <c r="C130" s="4">
        <f t="shared" ref="C130:C137" si="34">SUM(D130,G130,H130:M130)</f>
        <v>43795</v>
      </c>
      <c r="D130" s="4">
        <f t="shared" si="30"/>
        <v>19979</v>
      </c>
      <c r="E130" s="5">
        <v>16044</v>
      </c>
      <c r="F130" s="5">
        <v>3935</v>
      </c>
      <c r="G130" s="5">
        <v>23816</v>
      </c>
      <c r="H130" s="4"/>
      <c r="I130" s="4"/>
      <c r="J130" s="4"/>
      <c r="K130" s="4"/>
      <c r="L130" s="4"/>
      <c r="M130" s="4"/>
    </row>
    <row r="131" spans="1:13" s="37" customFormat="1" x14ac:dyDescent="0.2">
      <c r="A131" s="20"/>
      <c r="B131" s="38" t="s">
        <v>43</v>
      </c>
      <c r="C131" s="4">
        <f t="shared" si="34"/>
        <v>198642</v>
      </c>
      <c r="D131" s="4">
        <f t="shared" si="30"/>
        <v>133346</v>
      </c>
      <c r="E131" s="5">
        <v>107894</v>
      </c>
      <c r="F131" s="5">
        <v>25452</v>
      </c>
      <c r="G131" s="5">
        <v>64746</v>
      </c>
      <c r="H131" s="4"/>
      <c r="I131" s="4"/>
      <c r="J131" s="5">
        <v>550</v>
      </c>
      <c r="K131" s="4"/>
      <c r="L131" s="4"/>
      <c r="M131" s="4"/>
    </row>
    <row r="132" spans="1:13" s="37" customFormat="1" x14ac:dyDescent="0.2">
      <c r="A132" s="20"/>
      <c r="B132" s="38" t="s">
        <v>44</v>
      </c>
      <c r="C132" s="4">
        <f t="shared" si="34"/>
        <v>7713</v>
      </c>
      <c r="D132" s="4">
        <f t="shared" si="30"/>
        <v>0</v>
      </c>
      <c r="E132" s="5"/>
      <c r="F132" s="5"/>
      <c r="G132" s="5">
        <v>7713</v>
      </c>
      <c r="H132" s="4"/>
      <c r="I132" s="4"/>
      <c r="J132" s="4"/>
      <c r="K132" s="4"/>
      <c r="L132" s="4"/>
      <c r="M132" s="4"/>
    </row>
    <row r="133" spans="1:13" s="37" customFormat="1" x14ac:dyDescent="0.2">
      <c r="A133" s="20"/>
      <c r="B133" s="38" t="s">
        <v>45</v>
      </c>
      <c r="C133" s="4">
        <f t="shared" si="34"/>
        <v>41564</v>
      </c>
      <c r="D133" s="4">
        <f t="shared" si="30"/>
        <v>18294</v>
      </c>
      <c r="E133" s="5">
        <v>14547</v>
      </c>
      <c r="F133" s="5">
        <v>3747</v>
      </c>
      <c r="G133" s="5">
        <v>23270</v>
      </c>
      <c r="H133" s="4"/>
      <c r="I133" s="4"/>
      <c r="J133" s="4"/>
      <c r="K133" s="4"/>
      <c r="L133" s="4"/>
      <c r="M133" s="4"/>
    </row>
    <row r="134" spans="1:13" s="37" customFormat="1" x14ac:dyDescent="0.2">
      <c r="A134" s="20"/>
      <c r="B134" s="38" t="s">
        <v>46</v>
      </c>
      <c r="C134" s="4">
        <f t="shared" si="34"/>
        <v>104300</v>
      </c>
      <c r="D134" s="4">
        <f t="shared" si="30"/>
        <v>51100</v>
      </c>
      <c r="E134" s="5">
        <v>41104</v>
      </c>
      <c r="F134" s="5">
        <v>9996</v>
      </c>
      <c r="G134" s="5">
        <v>49250</v>
      </c>
      <c r="H134" s="4"/>
      <c r="I134" s="4"/>
      <c r="J134" s="4">
        <v>3950</v>
      </c>
      <c r="K134" s="4"/>
      <c r="L134" s="4"/>
      <c r="M134" s="4"/>
    </row>
    <row r="135" spans="1:13" s="37" customFormat="1" x14ac:dyDescent="0.2">
      <c r="A135" s="20"/>
      <c r="B135" s="38" t="s">
        <v>47</v>
      </c>
      <c r="C135" s="4">
        <f t="shared" si="34"/>
        <v>163304</v>
      </c>
      <c r="D135" s="4">
        <f>SUM(E135:F135)</f>
        <v>12162</v>
      </c>
      <c r="E135" s="5">
        <v>11459</v>
      </c>
      <c r="F135" s="5">
        <v>703</v>
      </c>
      <c r="G135" s="5">
        <v>132142</v>
      </c>
      <c r="H135" s="4">
        <v>19000</v>
      </c>
      <c r="I135" s="4"/>
      <c r="J135" s="4"/>
      <c r="K135" s="4"/>
      <c r="L135" s="4"/>
      <c r="M135" s="4"/>
    </row>
    <row r="136" spans="1:13" s="37" customFormat="1" x14ac:dyDescent="0.2">
      <c r="A136" s="20"/>
      <c r="B136" s="38" t="s">
        <v>207</v>
      </c>
      <c r="C136" s="4">
        <f t="shared" si="34"/>
        <v>1650000</v>
      </c>
      <c r="D136" s="4">
        <f>SUM(E136:F136)</f>
        <v>0</v>
      </c>
      <c r="E136" s="5"/>
      <c r="F136" s="5"/>
      <c r="G136" s="5"/>
      <c r="H136" s="4"/>
      <c r="I136" s="4"/>
      <c r="J136" s="4">
        <v>1650000</v>
      </c>
      <c r="K136" s="4"/>
      <c r="L136" s="4"/>
      <c r="M136" s="4"/>
    </row>
    <row r="137" spans="1:13" s="37" customFormat="1" x14ac:dyDescent="0.2">
      <c r="A137" s="20"/>
      <c r="B137" s="38" t="s">
        <v>218</v>
      </c>
      <c r="C137" s="4">
        <f t="shared" si="34"/>
        <v>102000</v>
      </c>
      <c r="D137" s="4">
        <f>SUM(E137:F137)</f>
        <v>0</v>
      </c>
      <c r="E137" s="5"/>
      <c r="F137" s="5"/>
      <c r="G137" s="5"/>
      <c r="H137" s="4"/>
      <c r="I137" s="4"/>
      <c r="J137" s="4">
        <v>102000</v>
      </c>
      <c r="K137" s="4"/>
      <c r="L137" s="4"/>
      <c r="M137" s="4"/>
    </row>
    <row r="138" spans="1:13" s="42" customFormat="1" ht="25.5" x14ac:dyDescent="0.2">
      <c r="A138" s="22" t="s">
        <v>48</v>
      </c>
      <c r="B138" s="22" t="s">
        <v>177</v>
      </c>
      <c r="C138" s="7">
        <f t="shared" ref="C138:M138" si="35">SUM(C139:C139)</f>
        <v>227564</v>
      </c>
      <c r="D138" s="7">
        <f t="shared" si="35"/>
        <v>175298</v>
      </c>
      <c r="E138" s="7">
        <f t="shared" si="35"/>
        <v>140799</v>
      </c>
      <c r="F138" s="7">
        <f t="shared" si="35"/>
        <v>34499</v>
      </c>
      <c r="G138" s="7">
        <f t="shared" si="35"/>
        <v>51016</v>
      </c>
      <c r="H138" s="7">
        <f t="shared" si="35"/>
        <v>0</v>
      </c>
      <c r="I138" s="7">
        <f t="shared" si="35"/>
        <v>0</v>
      </c>
      <c r="J138" s="7">
        <f t="shared" si="35"/>
        <v>1250</v>
      </c>
      <c r="K138" s="7">
        <f t="shared" si="35"/>
        <v>0</v>
      </c>
      <c r="L138" s="7">
        <f t="shared" si="35"/>
        <v>0</v>
      </c>
      <c r="M138" s="7">
        <f t="shared" si="35"/>
        <v>0</v>
      </c>
    </row>
    <row r="139" spans="1:13" s="37" customFormat="1" x14ac:dyDescent="0.2">
      <c r="A139" s="20"/>
      <c r="B139" s="38" t="s">
        <v>169</v>
      </c>
      <c r="C139" s="4">
        <f>SUM(D139,G139,H139:M139)</f>
        <v>227564</v>
      </c>
      <c r="D139" s="4">
        <f>SUM(E139:F139)</f>
        <v>175298</v>
      </c>
      <c r="E139" s="5">
        <v>140799</v>
      </c>
      <c r="F139" s="5">
        <v>34499</v>
      </c>
      <c r="G139" s="5">
        <v>51016</v>
      </c>
      <c r="H139" s="4"/>
      <c r="I139" s="4"/>
      <c r="J139" s="4">
        <v>1250</v>
      </c>
      <c r="K139" s="4"/>
      <c r="L139" s="4"/>
      <c r="M139" s="4"/>
    </row>
    <row r="140" spans="1:13" s="42" customFormat="1" x14ac:dyDescent="0.2">
      <c r="A140" s="22" t="s">
        <v>50</v>
      </c>
      <c r="B140" s="35" t="s">
        <v>51</v>
      </c>
      <c r="C140" s="7">
        <f>SUM(D140,G140,H140:M140)</f>
        <v>110520</v>
      </c>
      <c r="D140" s="7">
        <f>SUM(E140:F140)</f>
        <v>76126</v>
      </c>
      <c r="E140" s="36">
        <v>61337</v>
      </c>
      <c r="F140" s="36">
        <v>14789</v>
      </c>
      <c r="G140" s="36">
        <v>32594</v>
      </c>
      <c r="H140" s="7"/>
      <c r="I140" s="7"/>
      <c r="J140" s="7">
        <v>1800</v>
      </c>
      <c r="K140" s="7"/>
      <c r="L140" s="7"/>
      <c r="M140" s="7"/>
    </row>
    <row r="141" spans="1:13" s="42" customFormat="1" x14ac:dyDescent="0.2">
      <c r="A141" s="22"/>
      <c r="B141" s="35" t="s">
        <v>226</v>
      </c>
      <c r="C141" s="7">
        <f>SUM(D141,G141,H141:M141)</f>
        <v>7744</v>
      </c>
      <c r="D141" s="7">
        <f>SUM(E141:F141)</f>
        <v>0</v>
      </c>
      <c r="E141" s="36"/>
      <c r="F141" s="36"/>
      <c r="G141" s="36">
        <v>7744</v>
      </c>
      <c r="H141" s="7"/>
      <c r="I141" s="7"/>
      <c r="J141" s="7"/>
      <c r="K141" s="7"/>
      <c r="L141" s="7"/>
      <c r="M141" s="7"/>
    </row>
    <row r="142" spans="1:13" s="42" customFormat="1" x14ac:dyDescent="0.2">
      <c r="A142" s="22" t="s">
        <v>52</v>
      </c>
      <c r="B142" s="35" t="s">
        <v>53</v>
      </c>
      <c r="C142" s="7">
        <f>SUM(D142,G142,H142:M142)</f>
        <v>124261</v>
      </c>
      <c r="D142" s="7">
        <f>SUM(E142:F142)</f>
        <v>53226</v>
      </c>
      <c r="E142" s="36">
        <v>43067</v>
      </c>
      <c r="F142" s="36">
        <v>10159</v>
      </c>
      <c r="G142" s="36">
        <v>26035</v>
      </c>
      <c r="H142" s="7">
        <v>45000</v>
      </c>
      <c r="I142" s="7"/>
      <c r="J142" s="7"/>
      <c r="K142" s="7"/>
      <c r="L142" s="7"/>
      <c r="M142" s="7"/>
    </row>
    <row r="143" spans="1:13" s="42" customFormat="1" x14ac:dyDescent="0.2">
      <c r="A143" s="33" t="s">
        <v>134</v>
      </c>
      <c r="B143" s="33" t="s">
        <v>124</v>
      </c>
      <c r="C143" s="34">
        <f>C109+C116+C128+C138+C140+C142+C141</f>
        <v>3718486</v>
      </c>
      <c r="D143" s="34">
        <f t="shared" ref="D143:M143" si="36">D109+D116+D128+D138+D140+D142+D141</f>
        <v>962144</v>
      </c>
      <c r="E143" s="34">
        <f t="shared" si="36"/>
        <v>776684</v>
      </c>
      <c r="F143" s="34">
        <f t="shared" si="36"/>
        <v>185460</v>
      </c>
      <c r="G143" s="34">
        <f t="shared" si="36"/>
        <v>836372</v>
      </c>
      <c r="H143" s="34">
        <f t="shared" si="36"/>
        <v>117600</v>
      </c>
      <c r="I143" s="34">
        <f t="shared" si="36"/>
        <v>0</v>
      </c>
      <c r="J143" s="34">
        <f t="shared" si="36"/>
        <v>1802370</v>
      </c>
      <c r="K143" s="34">
        <f t="shared" si="36"/>
        <v>0</v>
      </c>
      <c r="L143" s="34">
        <f t="shared" si="36"/>
        <v>0</v>
      </c>
      <c r="M143" s="34">
        <f t="shared" si="36"/>
        <v>0</v>
      </c>
    </row>
    <row r="144" spans="1:13" s="42" customFormat="1" x14ac:dyDescent="0.2">
      <c r="A144" s="33">
        <v>9</v>
      </c>
      <c r="B144" s="33" t="s">
        <v>55</v>
      </c>
      <c r="C144" s="34">
        <f>SUM(C145:C186)</f>
        <v>12884247</v>
      </c>
      <c r="D144" s="34">
        <f t="shared" ref="D144:M144" si="37">SUM(D145:D186)</f>
        <v>7192849</v>
      </c>
      <c r="E144" s="34">
        <f t="shared" si="37"/>
        <v>5801313</v>
      </c>
      <c r="F144" s="34">
        <f t="shared" si="37"/>
        <v>1391536</v>
      </c>
      <c r="G144" s="34">
        <f t="shared" si="37"/>
        <v>2895435</v>
      </c>
      <c r="H144" s="34">
        <f t="shared" si="37"/>
        <v>6270</v>
      </c>
      <c r="I144" s="34">
        <f t="shared" si="37"/>
        <v>0</v>
      </c>
      <c r="J144" s="34">
        <f t="shared" si="37"/>
        <v>2320636</v>
      </c>
      <c r="K144" s="34">
        <f t="shared" si="37"/>
        <v>131571</v>
      </c>
      <c r="L144" s="34">
        <f t="shared" si="37"/>
        <v>337486</v>
      </c>
      <c r="M144" s="34">
        <f t="shared" si="37"/>
        <v>0</v>
      </c>
    </row>
    <row r="145" spans="1:18" s="43" customFormat="1" ht="25.5" x14ac:dyDescent="0.2">
      <c r="A145" s="25" t="s">
        <v>56</v>
      </c>
      <c r="B145" s="46" t="s">
        <v>180</v>
      </c>
      <c r="C145" s="26">
        <f>SUM(D145,G145,H145:M145)</f>
        <v>565714</v>
      </c>
      <c r="D145" s="26">
        <f>SUM(E145:F145)</f>
        <v>414389</v>
      </c>
      <c r="E145" s="26">
        <v>334646</v>
      </c>
      <c r="F145" s="26">
        <v>79743</v>
      </c>
      <c r="G145" s="26">
        <v>141125</v>
      </c>
      <c r="H145" s="26"/>
      <c r="I145" s="26"/>
      <c r="J145" s="26">
        <v>10200</v>
      </c>
      <c r="K145" s="47"/>
      <c r="L145" s="47"/>
      <c r="M145" s="47"/>
    </row>
    <row r="146" spans="1:18" s="43" customFormat="1" ht="25.5" x14ac:dyDescent="0.2">
      <c r="A146" s="25" t="s">
        <v>56</v>
      </c>
      <c r="B146" s="46" t="s">
        <v>57</v>
      </c>
      <c r="C146" s="26">
        <f t="shared" ref="C146:C186" si="38">SUM(D146,G146,H146:M146)</f>
        <v>757950</v>
      </c>
      <c r="D146" s="26">
        <f>SUM(E146:F146)</f>
        <v>387336</v>
      </c>
      <c r="E146" s="26">
        <v>312644</v>
      </c>
      <c r="F146" s="26">
        <v>74692</v>
      </c>
      <c r="G146" s="26">
        <v>144907</v>
      </c>
      <c r="H146" s="26"/>
      <c r="I146" s="26"/>
      <c r="J146" s="26">
        <v>225707</v>
      </c>
      <c r="K146" s="47"/>
      <c r="L146" s="47"/>
      <c r="M146" s="47"/>
    </row>
    <row r="147" spans="1:18" s="43" customFormat="1" hidden="1" x14ac:dyDescent="0.2">
      <c r="A147" s="25" t="s">
        <v>56</v>
      </c>
      <c r="B147" s="46"/>
      <c r="C147" s="26">
        <f t="shared" si="38"/>
        <v>0</v>
      </c>
      <c r="D147" s="26">
        <f>SUM(E147:F147)</f>
        <v>0</v>
      </c>
      <c r="E147" s="26"/>
      <c r="F147" s="26"/>
      <c r="G147" s="26"/>
      <c r="H147" s="26"/>
      <c r="I147" s="26"/>
      <c r="J147" s="26"/>
      <c r="K147" s="47"/>
      <c r="L147" s="47"/>
      <c r="M147" s="47"/>
    </row>
    <row r="148" spans="1:18" s="43" customFormat="1" ht="25.5" x14ac:dyDescent="0.2">
      <c r="A148" s="25" t="s">
        <v>56</v>
      </c>
      <c r="B148" s="46" t="s">
        <v>58</v>
      </c>
      <c r="C148" s="26">
        <f t="shared" si="38"/>
        <v>506860</v>
      </c>
      <c r="D148" s="26">
        <f>SUM(E148:F148)</f>
        <v>370068</v>
      </c>
      <c r="E148" s="26">
        <v>299125</v>
      </c>
      <c r="F148" s="26">
        <v>70943</v>
      </c>
      <c r="G148" s="26">
        <v>119152</v>
      </c>
      <c r="H148" s="26"/>
      <c r="I148" s="26"/>
      <c r="J148" s="26">
        <v>17640</v>
      </c>
      <c r="K148" s="47"/>
      <c r="L148" s="47"/>
      <c r="M148" s="47"/>
    </row>
    <row r="149" spans="1:18" s="43" customFormat="1" ht="25.5" x14ac:dyDescent="0.2">
      <c r="A149" s="25" t="s">
        <v>56</v>
      </c>
      <c r="B149" s="46" t="s">
        <v>59</v>
      </c>
      <c r="C149" s="26">
        <f t="shared" si="38"/>
        <v>277968</v>
      </c>
      <c r="D149" s="26">
        <f t="shared" ref="D149:D186" si="39">SUM(E149:F149)</f>
        <v>194416</v>
      </c>
      <c r="E149" s="26">
        <v>157000</v>
      </c>
      <c r="F149" s="26">
        <v>37416</v>
      </c>
      <c r="G149" s="26">
        <v>78176</v>
      </c>
      <c r="H149" s="26"/>
      <c r="I149" s="26"/>
      <c r="J149" s="26">
        <v>5376</v>
      </c>
      <c r="K149" s="47"/>
      <c r="L149" s="47"/>
      <c r="M149" s="47"/>
    </row>
    <row r="150" spans="1:18" s="43" customFormat="1" ht="25.5" x14ac:dyDescent="0.2">
      <c r="A150" s="25" t="s">
        <v>56</v>
      </c>
      <c r="B150" s="46" t="s">
        <v>60</v>
      </c>
      <c r="C150" s="26">
        <f t="shared" si="38"/>
        <v>281214</v>
      </c>
      <c r="D150" s="26">
        <f t="shared" si="39"/>
        <v>208608</v>
      </c>
      <c r="E150" s="26">
        <v>167261</v>
      </c>
      <c r="F150" s="26">
        <v>41347</v>
      </c>
      <c r="G150" s="26">
        <v>66256</v>
      </c>
      <c r="H150" s="26"/>
      <c r="I150" s="26"/>
      <c r="J150" s="26">
        <v>6350</v>
      </c>
      <c r="K150" s="47"/>
      <c r="L150" s="47"/>
      <c r="M150" s="47"/>
    </row>
    <row r="151" spans="1:18" s="43" customFormat="1" ht="25.5" x14ac:dyDescent="0.2">
      <c r="A151" s="25" t="s">
        <v>56</v>
      </c>
      <c r="B151" s="46" t="s">
        <v>61</v>
      </c>
      <c r="C151" s="26">
        <f t="shared" si="38"/>
        <v>162973</v>
      </c>
      <c r="D151" s="26">
        <f t="shared" si="39"/>
        <v>112088</v>
      </c>
      <c r="E151" s="26">
        <v>90386</v>
      </c>
      <c r="F151" s="26">
        <v>21702</v>
      </c>
      <c r="G151" s="26">
        <v>47085</v>
      </c>
      <c r="H151" s="26"/>
      <c r="I151" s="26"/>
      <c r="J151" s="26">
        <v>3800</v>
      </c>
      <c r="K151" s="47"/>
      <c r="L151" s="47"/>
      <c r="M151" s="47"/>
      <c r="R151" s="67"/>
    </row>
    <row r="152" spans="1:18" s="43" customFormat="1" ht="25.5" x14ac:dyDescent="0.2">
      <c r="A152" s="25" t="s">
        <v>56</v>
      </c>
      <c r="B152" s="47" t="s">
        <v>190</v>
      </c>
      <c r="C152" s="26">
        <f>SUM(D152,G152,H152:M152)</f>
        <v>68534</v>
      </c>
      <c r="D152" s="26">
        <f>SUM(E152:F152)</f>
        <v>43712</v>
      </c>
      <c r="E152" s="26">
        <v>35215</v>
      </c>
      <c r="F152" s="26">
        <v>8497</v>
      </c>
      <c r="G152" s="26">
        <v>24472</v>
      </c>
      <c r="H152" s="26"/>
      <c r="I152" s="26"/>
      <c r="J152" s="26">
        <v>350</v>
      </c>
      <c r="K152" s="26"/>
      <c r="L152" s="47"/>
      <c r="M152" s="47"/>
    </row>
    <row r="153" spans="1:18" s="43" customFormat="1" hidden="1" x14ac:dyDescent="0.2">
      <c r="A153" s="25" t="s">
        <v>56</v>
      </c>
      <c r="B153" s="46"/>
      <c r="C153" s="26">
        <f>SUM(D153,G153,H153:M153)</f>
        <v>0</v>
      </c>
      <c r="D153" s="26">
        <f>SUM(E153:F153)</f>
        <v>0</v>
      </c>
      <c r="E153" s="26"/>
      <c r="F153" s="26"/>
      <c r="G153" s="26"/>
      <c r="H153" s="26"/>
      <c r="I153" s="26"/>
      <c r="J153" s="26"/>
      <c r="K153" s="26"/>
      <c r="L153" s="47"/>
      <c r="M153" s="47"/>
    </row>
    <row r="154" spans="1:18" s="43" customFormat="1" ht="25.5" x14ac:dyDescent="0.2">
      <c r="A154" s="25" t="s">
        <v>56</v>
      </c>
      <c r="B154" s="46" t="s">
        <v>161</v>
      </c>
      <c r="C154" s="26">
        <f>SUM(D154,G154,H154:M154)</f>
        <v>258505</v>
      </c>
      <c r="D154" s="26">
        <f>SUM(E154:F154)</f>
        <v>206150</v>
      </c>
      <c r="E154" s="26">
        <v>166494</v>
      </c>
      <c r="F154" s="26">
        <v>39656</v>
      </c>
      <c r="G154" s="26">
        <v>50755</v>
      </c>
      <c r="H154" s="26"/>
      <c r="I154" s="26"/>
      <c r="J154" s="26">
        <v>1600</v>
      </c>
      <c r="K154" s="47"/>
      <c r="L154" s="47"/>
      <c r="M154" s="47"/>
    </row>
    <row r="155" spans="1:18" s="43" customFormat="1" x14ac:dyDescent="0.2">
      <c r="A155" s="25" t="s">
        <v>62</v>
      </c>
      <c r="B155" s="46" t="s">
        <v>63</v>
      </c>
      <c r="C155" s="26">
        <f t="shared" si="38"/>
        <v>636347</v>
      </c>
      <c r="D155" s="26">
        <f t="shared" si="39"/>
        <v>499918</v>
      </c>
      <c r="E155" s="26">
        <v>404190</v>
      </c>
      <c r="F155" s="26">
        <v>95728</v>
      </c>
      <c r="G155" s="26">
        <v>112509</v>
      </c>
      <c r="H155" s="26"/>
      <c r="I155" s="26"/>
      <c r="J155" s="26">
        <v>23920</v>
      </c>
      <c r="K155" s="47"/>
      <c r="L155" s="47"/>
      <c r="M155" s="47"/>
    </row>
    <row r="156" spans="1:18" s="43" customFormat="1" x14ac:dyDescent="0.2">
      <c r="A156" s="25" t="s">
        <v>62</v>
      </c>
      <c r="B156" s="46" t="s">
        <v>64</v>
      </c>
      <c r="C156" s="26">
        <f t="shared" si="38"/>
        <v>1246434</v>
      </c>
      <c r="D156" s="26">
        <f t="shared" si="39"/>
        <v>846902</v>
      </c>
      <c r="E156" s="26">
        <v>682850</v>
      </c>
      <c r="F156" s="26">
        <v>164052</v>
      </c>
      <c r="G156" s="26">
        <v>379037</v>
      </c>
      <c r="H156" s="26"/>
      <c r="I156" s="26"/>
      <c r="J156" s="26">
        <v>20495</v>
      </c>
      <c r="K156" s="47"/>
      <c r="L156" s="47"/>
      <c r="M156" s="47"/>
    </row>
    <row r="157" spans="1:18" s="43" customFormat="1" x14ac:dyDescent="0.2">
      <c r="A157" s="25" t="s">
        <v>62</v>
      </c>
      <c r="B157" s="46" t="s">
        <v>193</v>
      </c>
      <c r="C157" s="26">
        <f t="shared" si="38"/>
        <v>393690</v>
      </c>
      <c r="D157" s="26">
        <f t="shared" si="39"/>
        <v>294272</v>
      </c>
      <c r="E157" s="26">
        <v>237796</v>
      </c>
      <c r="F157" s="26">
        <v>56476</v>
      </c>
      <c r="G157" s="26">
        <v>91598</v>
      </c>
      <c r="H157" s="26"/>
      <c r="I157" s="26"/>
      <c r="J157" s="26">
        <v>7820</v>
      </c>
      <c r="K157" s="47"/>
      <c r="L157" s="47"/>
      <c r="M157" s="47"/>
    </row>
    <row r="158" spans="1:18" s="43" customFormat="1" x14ac:dyDescent="0.2">
      <c r="A158" s="25" t="s">
        <v>62</v>
      </c>
      <c r="B158" s="46" t="s">
        <v>65</v>
      </c>
      <c r="C158" s="26">
        <f t="shared" si="38"/>
        <v>321291</v>
      </c>
      <c r="D158" s="26">
        <f t="shared" si="39"/>
        <v>183417</v>
      </c>
      <c r="E158" s="26">
        <v>148100</v>
      </c>
      <c r="F158" s="26">
        <v>35317</v>
      </c>
      <c r="G158" s="26">
        <v>132225</v>
      </c>
      <c r="H158" s="26"/>
      <c r="I158" s="26"/>
      <c r="J158" s="26">
        <v>5649</v>
      </c>
      <c r="K158" s="47"/>
      <c r="L158" s="47"/>
      <c r="M158" s="47"/>
    </row>
    <row r="159" spans="1:18" s="43" customFormat="1" x14ac:dyDescent="0.2">
      <c r="A159" s="25" t="s">
        <v>62</v>
      </c>
      <c r="B159" s="46" t="s">
        <v>191</v>
      </c>
      <c r="C159" s="26">
        <f t="shared" si="38"/>
        <v>248176</v>
      </c>
      <c r="D159" s="26">
        <f t="shared" si="39"/>
        <v>162808</v>
      </c>
      <c r="E159" s="26">
        <v>131409</v>
      </c>
      <c r="F159" s="26">
        <v>31399</v>
      </c>
      <c r="G159" s="26">
        <v>81578</v>
      </c>
      <c r="H159" s="26"/>
      <c r="I159" s="26"/>
      <c r="J159" s="26">
        <v>3790</v>
      </c>
      <c r="K159" s="47"/>
      <c r="L159" s="47"/>
      <c r="M159" s="47"/>
    </row>
    <row r="160" spans="1:18" s="43" customFormat="1" x14ac:dyDescent="0.2">
      <c r="A160" s="25" t="s">
        <v>62</v>
      </c>
      <c r="B160" s="46" t="s">
        <v>192</v>
      </c>
      <c r="C160" s="26">
        <f t="shared" si="38"/>
        <v>193917</v>
      </c>
      <c r="D160" s="26">
        <f t="shared" si="39"/>
        <v>139108</v>
      </c>
      <c r="E160" s="26">
        <v>112411</v>
      </c>
      <c r="F160" s="26">
        <v>26697</v>
      </c>
      <c r="G160" s="26">
        <v>51284</v>
      </c>
      <c r="H160" s="26"/>
      <c r="I160" s="26"/>
      <c r="J160" s="26">
        <v>3525</v>
      </c>
      <c r="K160" s="47"/>
      <c r="L160" s="47"/>
      <c r="M160" s="47"/>
    </row>
    <row r="161" spans="1:13" s="43" customFormat="1" x14ac:dyDescent="0.2">
      <c r="A161" s="25" t="s">
        <v>62</v>
      </c>
      <c r="B161" s="46" t="s">
        <v>66</v>
      </c>
      <c r="C161" s="26">
        <f t="shared" si="38"/>
        <v>227786</v>
      </c>
      <c r="D161" s="26">
        <f t="shared" si="39"/>
        <v>160912</v>
      </c>
      <c r="E161" s="26">
        <v>129891</v>
      </c>
      <c r="F161" s="26">
        <v>31021</v>
      </c>
      <c r="G161" s="26">
        <v>57409</v>
      </c>
      <c r="H161" s="26"/>
      <c r="I161" s="26"/>
      <c r="J161" s="26">
        <v>9465</v>
      </c>
      <c r="K161" s="47"/>
      <c r="L161" s="47"/>
      <c r="M161" s="47"/>
    </row>
    <row r="162" spans="1:13" s="43" customFormat="1" x14ac:dyDescent="0.2">
      <c r="A162" s="25" t="s">
        <v>62</v>
      </c>
      <c r="B162" s="46" t="s">
        <v>67</v>
      </c>
      <c r="C162" s="26">
        <f t="shared" si="38"/>
        <v>186001</v>
      </c>
      <c r="D162" s="26">
        <f t="shared" si="39"/>
        <v>130060</v>
      </c>
      <c r="E162" s="26">
        <v>104927</v>
      </c>
      <c r="F162" s="26">
        <v>25133</v>
      </c>
      <c r="G162" s="26">
        <v>47868</v>
      </c>
      <c r="H162" s="26"/>
      <c r="I162" s="26"/>
      <c r="J162" s="26">
        <v>8073</v>
      </c>
      <c r="K162" s="47"/>
      <c r="L162" s="47"/>
      <c r="M162" s="47"/>
    </row>
    <row r="163" spans="1:13" s="43" customFormat="1" x14ac:dyDescent="0.2">
      <c r="A163" s="25" t="s">
        <v>62</v>
      </c>
      <c r="B163" s="46" t="s">
        <v>68</v>
      </c>
      <c r="C163" s="26">
        <f t="shared" si="38"/>
        <v>511296</v>
      </c>
      <c r="D163" s="26">
        <f t="shared" si="39"/>
        <v>332335</v>
      </c>
      <c r="E163" s="26">
        <v>268594</v>
      </c>
      <c r="F163" s="26">
        <v>63741</v>
      </c>
      <c r="G163" s="26">
        <v>164237</v>
      </c>
      <c r="H163" s="26"/>
      <c r="I163" s="26"/>
      <c r="J163" s="26">
        <v>14724</v>
      </c>
      <c r="K163" s="26"/>
      <c r="L163" s="47"/>
      <c r="M163" s="47"/>
    </row>
    <row r="164" spans="1:13" s="43" customFormat="1" x14ac:dyDescent="0.2">
      <c r="A164" s="25" t="s">
        <v>62</v>
      </c>
      <c r="B164" s="46" t="s">
        <v>69</v>
      </c>
      <c r="C164" s="26">
        <f t="shared" si="38"/>
        <v>265247</v>
      </c>
      <c r="D164" s="26">
        <f t="shared" si="39"/>
        <v>194108</v>
      </c>
      <c r="E164" s="26">
        <v>156422</v>
      </c>
      <c r="F164" s="26">
        <v>37686</v>
      </c>
      <c r="G164" s="26">
        <v>64829</v>
      </c>
      <c r="H164" s="26"/>
      <c r="I164" s="26"/>
      <c r="J164" s="26">
        <v>6310</v>
      </c>
      <c r="K164" s="26"/>
      <c r="L164" s="47"/>
      <c r="M164" s="47"/>
    </row>
    <row r="165" spans="1:13" s="43" customFormat="1" x14ac:dyDescent="0.2">
      <c r="A165" s="25" t="s">
        <v>62</v>
      </c>
      <c r="B165" s="46" t="s">
        <v>70</v>
      </c>
      <c r="C165" s="26">
        <f t="shared" si="38"/>
        <v>232219</v>
      </c>
      <c r="D165" s="26">
        <f t="shared" si="39"/>
        <v>154672</v>
      </c>
      <c r="E165" s="26">
        <v>124841</v>
      </c>
      <c r="F165" s="26">
        <v>29831</v>
      </c>
      <c r="G165" s="26">
        <v>72585</v>
      </c>
      <c r="H165" s="26"/>
      <c r="I165" s="26"/>
      <c r="J165" s="26">
        <v>4962</v>
      </c>
      <c r="K165" s="26"/>
      <c r="L165" s="47"/>
      <c r="M165" s="47"/>
    </row>
    <row r="166" spans="1:13" s="43" customFormat="1" x14ac:dyDescent="0.2">
      <c r="A166" s="25" t="s">
        <v>62</v>
      </c>
      <c r="B166" s="46" t="s">
        <v>80</v>
      </c>
      <c r="C166" s="26">
        <f>SUM(D166,G166,H166:M166)</f>
        <v>419237</v>
      </c>
      <c r="D166" s="26">
        <f>SUM(E166:F166)</f>
        <v>357331</v>
      </c>
      <c r="E166" s="26">
        <v>286699</v>
      </c>
      <c r="F166" s="26">
        <v>70632</v>
      </c>
      <c r="G166" s="26">
        <v>57606</v>
      </c>
      <c r="H166" s="26"/>
      <c r="I166" s="26"/>
      <c r="J166" s="26">
        <v>4300</v>
      </c>
      <c r="K166" s="26"/>
      <c r="L166" s="47"/>
      <c r="M166" s="47"/>
    </row>
    <row r="167" spans="1:13" s="43" customFormat="1" ht="25.5" x14ac:dyDescent="0.2">
      <c r="A167" s="25" t="s">
        <v>62</v>
      </c>
      <c r="B167" s="46" t="s">
        <v>186</v>
      </c>
      <c r="C167" s="26">
        <f>SUM(D167,G167,H167:M167)</f>
        <v>808707</v>
      </c>
      <c r="D167" s="26">
        <f>SUM(E167:F167)</f>
        <v>507752</v>
      </c>
      <c r="E167" s="26">
        <v>410528</v>
      </c>
      <c r="F167" s="26">
        <v>97224</v>
      </c>
      <c r="G167" s="26">
        <v>223482</v>
      </c>
      <c r="H167" s="26"/>
      <c r="I167" s="26"/>
      <c r="J167" s="26">
        <v>39313</v>
      </c>
      <c r="K167" s="26">
        <v>38160</v>
      </c>
      <c r="L167" s="47"/>
      <c r="M167" s="47"/>
    </row>
    <row r="168" spans="1:13" s="43" customFormat="1" x14ac:dyDescent="0.2">
      <c r="A168" s="25" t="s">
        <v>62</v>
      </c>
      <c r="B168" s="46" t="s">
        <v>184</v>
      </c>
      <c r="C168" s="26">
        <f t="shared" si="38"/>
        <v>210867</v>
      </c>
      <c r="D168" s="26">
        <f t="shared" si="39"/>
        <v>138342</v>
      </c>
      <c r="E168" s="26">
        <v>111629</v>
      </c>
      <c r="F168" s="26">
        <v>26713</v>
      </c>
      <c r="G168" s="26">
        <v>61360</v>
      </c>
      <c r="H168" s="26"/>
      <c r="I168" s="26"/>
      <c r="J168" s="26"/>
      <c r="K168" s="26">
        <v>11165</v>
      </c>
      <c r="L168" s="47"/>
      <c r="M168" s="47"/>
    </row>
    <row r="169" spans="1:13" s="43" customFormat="1" x14ac:dyDescent="0.2">
      <c r="A169" s="25" t="s">
        <v>71</v>
      </c>
      <c r="B169" s="46" t="s">
        <v>72</v>
      </c>
      <c r="C169" s="26">
        <f t="shared" si="38"/>
        <v>468003</v>
      </c>
      <c r="D169" s="26">
        <f t="shared" si="39"/>
        <v>263890</v>
      </c>
      <c r="E169" s="26">
        <v>212740</v>
      </c>
      <c r="F169" s="26">
        <v>51150</v>
      </c>
      <c r="G169" s="26">
        <v>46763</v>
      </c>
      <c r="H169" s="26"/>
      <c r="I169" s="26"/>
      <c r="J169" s="26">
        <v>157350</v>
      </c>
      <c r="K169" s="47"/>
      <c r="L169" s="47"/>
      <c r="M169" s="47"/>
    </row>
    <row r="170" spans="1:13" s="43" customFormat="1" x14ac:dyDescent="0.2">
      <c r="A170" s="25" t="s">
        <v>71</v>
      </c>
      <c r="B170" s="46" t="s">
        <v>73</v>
      </c>
      <c r="C170" s="26">
        <f t="shared" si="38"/>
        <v>149853</v>
      </c>
      <c r="D170" s="26">
        <f t="shared" si="39"/>
        <v>123665</v>
      </c>
      <c r="E170" s="26">
        <v>99445</v>
      </c>
      <c r="F170" s="26">
        <v>24220</v>
      </c>
      <c r="G170" s="26">
        <v>22976</v>
      </c>
      <c r="H170" s="26"/>
      <c r="I170" s="26"/>
      <c r="J170" s="26">
        <v>3212</v>
      </c>
      <c r="K170" s="47"/>
      <c r="L170" s="47"/>
      <c r="M170" s="47"/>
    </row>
    <row r="171" spans="1:13" s="43" customFormat="1" x14ac:dyDescent="0.2">
      <c r="A171" s="25" t="s">
        <v>71</v>
      </c>
      <c r="B171" s="46" t="s">
        <v>74</v>
      </c>
      <c r="C171" s="26">
        <f t="shared" si="38"/>
        <v>423905</v>
      </c>
      <c r="D171" s="26">
        <f t="shared" si="39"/>
        <v>279775</v>
      </c>
      <c r="E171" s="26">
        <v>226066</v>
      </c>
      <c r="F171" s="26">
        <v>53709</v>
      </c>
      <c r="G171" s="26">
        <v>135230</v>
      </c>
      <c r="H171" s="26"/>
      <c r="I171" s="26"/>
      <c r="J171" s="26">
        <v>8900</v>
      </c>
      <c r="K171" s="47"/>
      <c r="L171" s="47"/>
      <c r="M171" s="47"/>
    </row>
    <row r="172" spans="1:13" s="43" customFormat="1" ht="25.5" x14ac:dyDescent="0.2">
      <c r="A172" s="25" t="s">
        <v>79</v>
      </c>
      <c r="B172" s="46" t="s">
        <v>76</v>
      </c>
      <c r="C172" s="26">
        <f t="shared" si="38"/>
        <v>206384</v>
      </c>
      <c r="D172" s="26">
        <f t="shared" si="39"/>
        <v>157923</v>
      </c>
      <c r="E172" s="26">
        <v>126162</v>
      </c>
      <c r="F172" s="26">
        <v>31761</v>
      </c>
      <c r="G172" s="26">
        <v>44661</v>
      </c>
      <c r="H172" s="26"/>
      <c r="I172" s="26"/>
      <c r="J172" s="26">
        <v>3800</v>
      </c>
      <c r="K172" s="47"/>
      <c r="L172" s="47"/>
      <c r="M172" s="47"/>
    </row>
    <row r="173" spans="1:13" s="43" customFormat="1" x14ac:dyDescent="0.2">
      <c r="A173" s="25" t="s">
        <v>79</v>
      </c>
      <c r="B173" s="54" t="s">
        <v>194</v>
      </c>
      <c r="C173" s="26">
        <f>SUM(D173,G173,H173:M173)</f>
        <v>0</v>
      </c>
      <c r="D173" s="26">
        <f>SUM(E173:F173)</f>
        <v>0</v>
      </c>
      <c r="E173" s="26"/>
      <c r="F173" s="26"/>
      <c r="G173" s="26"/>
      <c r="H173" s="26"/>
      <c r="I173" s="26"/>
      <c r="J173" s="26"/>
      <c r="K173" s="47"/>
      <c r="L173" s="47"/>
      <c r="M173" s="47"/>
    </row>
    <row r="174" spans="1:13" s="43" customFormat="1" x14ac:dyDescent="0.2">
      <c r="A174" s="25" t="s">
        <v>79</v>
      </c>
      <c r="B174" s="54" t="s">
        <v>202</v>
      </c>
      <c r="C174" s="26">
        <f>SUM(D174,G174,H174:M174)</f>
        <v>4428</v>
      </c>
      <c r="D174" s="26">
        <f>SUM(E174:F174)</f>
        <v>0</v>
      </c>
      <c r="E174" s="26"/>
      <c r="F174" s="26"/>
      <c r="G174" s="26">
        <v>4428</v>
      </c>
      <c r="H174" s="26"/>
      <c r="I174" s="26"/>
      <c r="J174" s="26"/>
      <c r="K174" s="47"/>
      <c r="L174" s="47"/>
      <c r="M174" s="47"/>
    </row>
    <row r="175" spans="1:13" s="43" customFormat="1" x14ac:dyDescent="0.2">
      <c r="A175" s="25" t="s">
        <v>79</v>
      </c>
      <c r="B175" s="54" t="s">
        <v>197</v>
      </c>
      <c r="C175" s="26">
        <f>SUM(D175,G175,H175:M175)</f>
        <v>0</v>
      </c>
      <c r="D175" s="26">
        <f>SUM(E175:F175)</f>
        <v>0</v>
      </c>
      <c r="E175" s="26"/>
      <c r="F175" s="26"/>
      <c r="G175" s="26"/>
      <c r="H175" s="26"/>
      <c r="I175" s="26"/>
      <c r="J175" s="26"/>
      <c r="K175" s="47"/>
      <c r="L175" s="47"/>
      <c r="M175" s="47"/>
    </row>
    <row r="176" spans="1:13" s="37" customFormat="1" x14ac:dyDescent="0.2">
      <c r="A176" s="20" t="s">
        <v>79</v>
      </c>
      <c r="B176" s="38" t="s">
        <v>77</v>
      </c>
      <c r="C176" s="26">
        <f t="shared" si="38"/>
        <v>82392</v>
      </c>
      <c r="D176" s="48">
        <f t="shared" si="39"/>
        <v>27242</v>
      </c>
      <c r="E176" s="48">
        <v>22170</v>
      </c>
      <c r="F176" s="48">
        <v>5072</v>
      </c>
      <c r="G176" s="48">
        <v>48880</v>
      </c>
      <c r="H176" s="48">
        <v>6270</v>
      </c>
      <c r="I176" s="48"/>
      <c r="J176" s="48"/>
      <c r="K176" s="5"/>
      <c r="L176" s="5"/>
      <c r="M176" s="5"/>
    </row>
    <row r="177" spans="1:13" s="37" customFormat="1" ht="38.25" x14ac:dyDescent="0.2">
      <c r="A177" s="20" t="s">
        <v>79</v>
      </c>
      <c r="B177" s="38" t="s">
        <v>78</v>
      </c>
      <c r="C177" s="26">
        <f t="shared" si="38"/>
        <v>337486</v>
      </c>
      <c r="D177" s="48">
        <f t="shared" si="39"/>
        <v>0</v>
      </c>
      <c r="E177" s="48"/>
      <c r="F177" s="48"/>
      <c r="G177" s="48"/>
      <c r="H177" s="48"/>
      <c r="I177" s="48"/>
      <c r="J177" s="48"/>
      <c r="K177" s="5"/>
      <c r="L177" s="5">
        <v>337486</v>
      </c>
      <c r="M177" s="5"/>
    </row>
    <row r="178" spans="1:13" s="37" customFormat="1" ht="25.5" x14ac:dyDescent="0.2">
      <c r="A178" s="25" t="s">
        <v>79</v>
      </c>
      <c r="B178" s="46" t="s">
        <v>199</v>
      </c>
      <c r="C178" s="26">
        <f>SUM(D178,G178,H178:M178)</f>
        <v>0</v>
      </c>
      <c r="D178" s="26">
        <f>SUM(E178:F178)</f>
        <v>0</v>
      </c>
      <c r="E178" s="26"/>
      <c r="F178" s="26"/>
      <c r="G178" s="26"/>
      <c r="H178" s="26"/>
      <c r="I178" s="26"/>
      <c r="J178" s="26"/>
      <c r="K178" s="47"/>
      <c r="L178" s="47"/>
      <c r="M178" s="47"/>
    </row>
    <row r="179" spans="1:13" s="37" customFormat="1" x14ac:dyDescent="0.2">
      <c r="A179" s="20" t="s">
        <v>75</v>
      </c>
      <c r="B179" s="38" t="s">
        <v>81</v>
      </c>
      <c r="C179" s="26">
        <f>SUM(D179,G179,H179:M179)</f>
        <v>398686</v>
      </c>
      <c r="D179" s="5">
        <f>SUM(E179:F179)</f>
        <v>173819</v>
      </c>
      <c r="E179" s="5">
        <v>138238</v>
      </c>
      <c r="F179" s="5">
        <v>35581</v>
      </c>
      <c r="G179" s="5">
        <v>147896</v>
      </c>
      <c r="H179" s="5"/>
      <c r="I179" s="5"/>
      <c r="J179" s="5">
        <v>4725</v>
      </c>
      <c r="K179" s="5">
        <v>72246</v>
      </c>
      <c r="L179" s="5"/>
      <c r="M179" s="5"/>
    </row>
    <row r="180" spans="1:13" s="37" customFormat="1" x14ac:dyDescent="0.2">
      <c r="A180" s="20" t="s">
        <v>79</v>
      </c>
      <c r="B180" s="71" t="s">
        <v>214</v>
      </c>
      <c r="C180" s="26">
        <f>SUM(D180,G180,H180:M180)</f>
        <v>1500000</v>
      </c>
      <c r="D180" s="5">
        <f>SUM(E180:F180)</f>
        <v>0</v>
      </c>
      <c r="E180" s="5"/>
      <c r="F180" s="5"/>
      <c r="G180" s="5"/>
      <c r="H180" s="5"/>
      <c r="I180" s="5"/>
      <c r="J180" s="5">
        <v>1500000</v>
      </c>
      <c r="K180" s="5"/>
      <c r="L180" s="5"/>
      <c r="M180" s="5"/>
    </row>
    <row r="181" spans="1:13" s="37" customFormat="1" x14ac:dyDescent="0.2">
      <c r="A181" s="20" t="s">
        <v>79</v>
      </c>
      <c r="B181" s="47" t="s">
        <v>233</v>
      </c>
      <c r="C181" s="26">
        <f>SUM(D181,G181,H181:M181)</f>
        <v>0</v>
      </c>
      <c r="D181" s="5">
        <f>SUM(E181:F181)</f>
        <v>0</v>
      </c>
      <c r="E181" s="26"/>
      <c r="F181" s="26"/>
      <c r="G181" s="26"/>
      <c r="H181" s="26"/>
      <c r="I181" s="26"/>
      <c r="J181" s="26"/>
      <c r="K181" s="47"/>
      <c r="L181" s="47"/>
      <c r="M181" s="47"/>
    </row>
    <row r="182" spans="1:13" s="37" customFormat="1" ht="25.5" x14ac:dyDescent="0.2">
      <c r="A182" s="20" t="s">
        <v>79</v>
      </c>
      <c r="B182" s="38" t="s">
        <v>159</v>
      </c>
      <c r="C182" s="26">
        <f t="shared" si="38"/>
        <v>156224</v>
      </c>
      <c r="D182" s="5">
        <f t="shared" si="39"/>
        <v>95083</v>
      </c>
      <c r="E182" s="5">
        <v>76934</v>
      </c>
      <c r="F182" s="5">
        <v>18149</v>
      </c>
      <c r="G182" s="5">
        <v>56601</v>
      </c>
      <c r="H182" s="5"/>
      <c r="I182" s="5"/>
      <c r="J182" s="5">
        <v>4540</v>
      </c>
      <c r="K182" s="5"/>
      <c r="L182" s="5"/>
      <c r="M182" s="5"/>
    </row>
    <row r="183" spans="1:13" s="43" customFormat="1" x14ac:dyDescent="0.2">
      <c r="A183" s="20" t="s">
        <v>79</v>
      </c>
      <c r="B183" s="47" t="s">
        <v>170</v>
      </c>
      <c r="C183" s="26">
        <f>SUM(D183,G183,H183:M183)</f>
        <v>66898</v>
      </c>
      <c r="D183" s="5">
        <f>SUM(E183:F183)</f>
        <v>32748</v>
      </c>
      <c r="E183" s="26">
        <v>26500</v>
      </c>
      <c r="F183" s="26">
        <v>6248</v>
      </c>
      <c r="G183" s="26">
        <v>19810</v>
      </c>
      <c r="H183" s="47"/>
      <c r="I183" s="47"/>
      <c r="J183" s="47">
        <v>4340</v>
      </c>
      <c r="K183" s="47">
        <v>10000</v>
      </c>
      <c r="L183" s="47"/>
      <c r="M183" s="47"/>
    </row>
    <row r="184" spans="1:13" s="43" customFormat="1" x14ac:dyDescent="0.2">
      <c r="A184" s="20" t="s">
        <v>79</v>
      </c>
      <c r="B184" s="47" t="s">
        <v>215</v>
      </c>
      <c r="C184" s="26">
        <f t="shared" si="38"/>
        <v>87595</v>
      </c>
      <c r="D184" s="5">
        <f t="shared" si="39"/>
        <v>0</v>
      </c>
      <c r="E184" s="26"/>
      <c r="F184" s="26"/>
      <c r="G184" s="26">
        <v>87595</v>
      </c>
      <c r="H184" s="26"/>
      <c r="I184" s="26"/>
      <c r="J184" s="26"/>
      <c r="K184" s="47"/>
      <c r="L184" s="47"/>
      <c r="M184" s="47"/>
    </row>
    <row r="185" spans="1:13" s="43" customFormat="1" ht="25.5" x14ac:dyDescent="0.2">
      <c r="A185" s="60" t="s">
        <v>79</v>
      </c>
      <c r="B185" s="47" t="s">
        <v>216</v>
      </c>
      <c r="C185" s="26">
        <f t="shared" si="38"/>
        <v>11060</v>
      </c>
      <c r="D185" s="5">
        <f t="shared" si="39"/>
        <v>0</v>
      </c>
      <c r="E185" s="26"/>
      <c r="F185" s="26"/>
      <c r="G185" s="26">
        <v>11060</v>
      </c>
      <c r="H185" s="26"/>
      <c r="I185" s="26"/>
      <c r="J185" s="26"/>
      <c r="K185" s="47"/>
      <c r="L185" s="47"/>
      <c r="M185" s="47"/>
    </row>
    <row r="186" spans="1:13" s="43" customFormat="1" ht="27.75" customHeight="1" x14ac:dyDescent="0.2">
      <c r="A186" s="76" t="s">
        <v>62</v>
      </c>
      <c r="B186" s="47" t="s">
        <v>232</v>
      </c>
      <c r="C186" s="26">
        <f t="shared" si="38"/>
        <v>210400</v>
      </c>
      <c r="D186" s="5">
        <f t="shared" si="39"/>
        <v>0</v>
      </c>
      <c r="E186" s="26"/>
      <c r="F186" s="26"/>
      <c r="G186" s="69"/>
      <c r="H186" s="26"/>
      <c r="I186" s="26"/>
      <c r="J186" s="69">
        <v>210400</v>
      </c>
      <c r="K186" s="47"/>
      <c r="L186" s="47"/>
      <c r="M186" s="47"/>
    </row>
    <row r="187" spans="1:13" s="42" customFormat="1" x14ac:dyDescent="0.2">
      <c r="A187" s="45" t="s">
        <v>135</v>
      </c>
      <c r="B187" s="33" t="s">
        <v>82</v>
      </c>
      <c r="C187" s="34">
        <f>SUM(C188:C204)</f>
        <v>2944241</v>
      </c>
      <c r="D187" s="34">
        <f t="shared" ref="D187:M187" si="40">SUM(D188:D204)</f>
        <v>1147176</v>
      </c>
      <c r="E187" s="34">
        <f t="shared" si="40"/>
        <v>922349</v>
      </c>
      <c r="F187" s="34">
        <f t="shared" si="40"/>
        <v>224827</v>
      </c>
      <c r="G187" s="34">
        <f t="shared" si="40"/>
        <v>524187</v>
      </c>
      <c r="H187" s="34">
        <f t="shared" si="40"/>
        <v>15000</v>
      </c>
      <c r="I187" s="34">
        <f t="shared" si="40"/>
        <v>0</v>
      </c>
      <c r="J187" s="34">
        <f t="shared" si="40"/>
        <v>384342</v>
      </c>
      <c r="K187" s="34">
        <f t="shared" si="40"/>
        <v>653536</v>
      </c>
      <c r="L187" s="34">
        <f t="shared" si="40"/>
        <v>220000</v>
      </c>
      <c r="M187" s="34">
        <f t="shared" si="40"/>
        <v>0</v>
      </c>
    </row>
    <row r="188" spans="1:13" s="37" customFormat="1" x14ac:dyDescent="0.2">
      <c r="A188" s="38" t="s">
        <v>83</v>
      </c>
      <c r="B188" s="38" t="s">
        <v>84</v>
      </c>
      <c r="C188" s="5">
        <f t="shared" ref="C188:C196" si="41">SUM(D188,G188,H188:M188)</f>
        <v>273104</v>
      </c>
      <c r="D188" s="5">
        <f t="shared" ref="D188:D196" si="42">SUM(E188:F188)</f>
        <v>196111</v>
      </c>
      <c r="E188" s="5">
        <v>158679</v>
      </c>
      <c r="F188" s="5">
        <v>37432</v>
      </c>
      <c r="G188" s="4">
        <v>72157</v>
      </c>
      <c r="H188" s="4"/>
      <c r="I188" s="4"/>
      <c r="J188" s="4">
        <v>3300</v>
      </c>
      <c r="K188" s="4">
        <v>1536</v>
      </c>
      <c r="L188" s="4"/>
      <c r="M188" s="4"/>
    </row>
    <row r="189" spans="1:13" s="37" customFormat="1" x14ac:dyDescent="0.2">
      <c r="A189" s="38" t="s">
        <v>94</v>
      </c>
      <c r="B189" s="38" t="s">
        <v>85</v>
      </c>
      <c r="C189" s="4">
        <f t="shared" si="41"/>
        <v>144710</v>
      </c>
      <c r="D189" s="5">
        <f t="shared" si="42"/>
        <v>109676</v>
      </c>
      <c r="E189" s="5">
        <v>88742</v>
      </c>
      <c r="F189" s="5">
        <v>20934</v>
      </c>
      <c r="G189" s="4">
        <v>32684</v>
      </c>
      <c r="H189" s="4"/>
      <c r="I189" s="4"/>
      <c r="J189" s="4">
        <v>2350</v>
      </c>
      <c r="K189" s="4"/>
      <c r="L189" s="4"/>
      <c r="M189" s="4"/>
    </row>
    <row r="190" spans="1:13" s="37" customFormat="1" x14ac:dyDescent="0.2">
      <c r="A190" s="38" t="s">
        <v>94</v>
      </c>
      <c r="B190" s="38" t="s">
        <v>139</v>
      </c>
      <c r="C190" s="4">
        <f t="shared" si="41"/>
        <v>553702</v>
      </c>
      <c r="D190" s="5">
        <f t="shared" si="42"/>
        <v>406728</v>
      </c>
      <c r="E190" s="5">
        <v>323431</v>
      </c>
      <c r="F190" s="5">
        <v>83297</v>
      </c>
      <c r="G190" s="4">
        <v>91880</v>
      </c>
      <c r="H190" s="4"/>
      <c r="I190" s="4"/>
      <c r="J190" s="4">
        <v>55094</v>
      </c>
      <c r="K190" s="4"/>
      <c r="L190" s="4"/>
      <c r="M190" s="4"/>
    </row>
    <row r="191" spans="1:13" s="37" customFormat="1" ht="15.75" customHeight="1" x14ac:dyDescent="0.2">
      <c r="A191" s="38" t="s">
        <v>132</v>
      </c>
      <c r="B191" s="38" t="s">
        <v>175</v>
      </c>
      <c r="C191" s="4">
        <f t="shared" si="41"/>
        <v>4296</v>
      </c>
      <c r="D191" s="5">
        <f t="shared" si="42"/>
        <v>0</v>
      </c>
      <c r="E191" s="5"/>
      <c r="F191" s="5"/>
      <c r="G191" s="5">
        <v>4296</v>
      </c>
      <c r="H191" s="4"/>
      <c r="I191" s="4"/>
      <c r="J191" s="4"/>
      <c r="K191" s="4"/>
      <c r="L191" s="4"/>
      <c r="M191" s="4"/>
    </row>
    <row r="192" spans="1:13" s="37" customFormat="1" x14ac:dyDescent="0.2">
      <c r="A192" s="38" t="s">
        <v>94</v>
      </c>
      <c r="B192" s="38" t="s">
        <v>86</v>
      </c>
      <c r="C192" s="4">
        <f t="shared" si="41"/>
        <v>79804</v>
      </c>
      <c r="D192" s="5">
        <f t="shared" si="42"/>
        <v>71574</v>
      </c>
      <c r="E192" s="5">
        <v>57532</v>
      </c>
      <c r="F192" s="5">
        <v>14042</v>
      </c>
      <c r="G192" s="4">
        <v>7830</v>
      </c>
      <c r="H192" s="4"/>
      <c r="I192" s="4"/>
      <c r="J192" s="4">
        <v>400</v>
      </c>
      <c r="K192" s="4"/>
      <c r="L192" s="4"/>
      <c r="M192" s="4"/>
    </row>
    <row r="193" spans="1:13" s="37" customFormat="1" x14ac:dyDescent="0.2">
      <c r="A193" s="38" t="s">
        <v>132</v>
      </c>
      <c r="B193" s="38" t="s">
        <v>157</v>
      </c>
      <c r="C193" s="4">
        <f t="shared" si="41"/>
        <v>210038</v>
      </c>
      <c r="D193" s="5">
        <f t="shared" si="42"/>
        <v>168181</v>
      </c>
      <c r="E193" s="5">
        <v>136080</v>
      </c>
      <c r="F193" s="5">
        <v>32101</v>
      </c>
      <c r="G193" s="4">
        <v>41359</v>
      </c>
      <c r="H193" s="4"/>
      <c r="I193" s="4"/>
      <c r="J193" s="4">
        <v>498</v>
      </c>
      <c r="K193" s="4"/>
      <c r="L193" s="4"/>
      <c r="M193" s="4"/>
    </row>
    <row r="194" spans="1:13" s="37" customFormat="1" x14ac:dyDescent="0.2">
      <c r="A194" s="38" t="s">
        <v>132</v>
      </c>
      <c r="B194" s="49" t="s">
        <v>185</v>
      </c>
      <c r="C194" s="4">
        <f t="shared" si="41"/>
        <v>163030</v>
      </c>
      <c r="D194" s="5">
        <f t="shared" si="42"/>
        <v>96165</v>
      </c>
      <c r="E194" s="5">
        <v>78000</v>
      </c>
      <c r="F194" s="5">
        <v>18165</v>
      </c>
      <c r="G194" s="4">
        <v>65335</v>
      </c>
      <c r="H194" s="4"/>
      <c r="I194" s="4"/>
      <c r="J194" s="4">
        <v>1530</v>
      </c>
      <c r="K194" s="4"/>
      <c r="L194" s="4"/>
      <c r="M194" s="4"/>
    </row>
    <row r="195" spans="1:13" s="37" customFormat="1" x14ac:dyDescent="0.2">
      <c r="A195" s="38" t="s">
        <v>132</v>
      </c>
      <c r="B195" s="49" t="s">
        <v>167</v>
      </c>
      <c r="C195" s="4">
        <f t="shared" si="41"/>
        <v>155803</v>
      </c>
      <c r="D195" s="5">
        <f t="shared" si="42"/>
        <v>98741</v>
      </c>
      <c r="E195" s="5">
        <v>79885</v>
      </c>
      <c r="F195" s="5">
        <v>18856</v>
      </c>
      <c r="G195" s="4">
        <v>57062</v>
      </c>
      <c r="H195" s="4"/>
      <c r="I195" s="4"/>
      <c r="J195" s="4"/>
      <c r="K195" s="4"/>
      <c r="L195" s="4"/>
      <c r="M195" s="4"/>
    </row>
    <row r="196" spans="1:13" s="37" customFormat="1" ht="25.5" x14ac:dyDescent="0.2">
      <c r="A196" s="75">
        <v>10.7</v>
      </c>
      <c r="B196" s="49" t="s">
        <v>205</v>
      </c>
      <c r="C196" s="4">
        <f t="shared" si="41"/>
        <v>0</v>
      </c>
      <c r="D196" s="5">
        <f t="shared" si="42"/>
        <v>0</v>
      </c>
      <c r="E196" s="5"/>
      <c r="F196" s="5"/>
      <c r="G196" s="4"/>
      <c r="H196" s="4"/>
      <c r="I196" s="4"/>
      <c r="J196" s="4"/>
      <c r="K196" s="4"/>
      <c r="L196" s="4"/>
      <c r="M196" s="4"/>
    </row>
    <row r="197" spans="1:13" s="37" customFormat="1" x14ac:dyDescent="0.2">
      <c r="A197" s="38" t="s">
        <v>132</v>
      </c>
      <c r="B197" s="38" t="s">
        <v>87</v>
      </c>
      <c r="C197" s="4">
        <f t="shared" ref="C197:C202" si="43">SUM(D197,G197,H197:M197)</f>
        <v>592000</v>
      </c>
      <c r="D197" s="4">
        <f t="shared" ref="D197:D202" si="44">SUM(E197:F197)</f>
        <v>0</v>
      </c>
      <c r="E197" s="4"/>
      <c r="F197" s="4"/>
      <c r="G197" s="4"/>
      <c r="H197" s="4"/>
      <c r="I197" s="4"/>
      <c r="J197" s="4"/>
      <c r="K197" s="4">
        <v>592000</v>
      </c>
      <c r="L197" s="4"/>
      <c r="M197" s="4"/>
    </row>
    <row r="198" spans="1:13" s="37" customFormat="1" ht="25.5" x14ac:dyDescent="0.2">
      <c r="A198" s="38" t="s">
        <v>132</v>
      </c>
      <c r="B198" s="38" t="s">
        <v>198</v>
      </c>
      <c r="C198" s="4">
        <f t="shared" si="43"/>
        <v>40000</v>
      </c>
      <c r="D198" s="4">
        <f t="shared" si="44"/>
        <v>0</v>
      </c>
      <c r="E198" s="4"/>
      <c r="F198" s="4"/>
      <c r="G198" s="4"/>
      <c r="H198" s="4"/>
      <c r="I198" s="4"/>
      <c r="J198" s="4"/>
      <c r="K198" s="4">
        <v>40000</v>
      </c>
      <c r="L198" s="4"/>
      <c r="M198" s="4"/>
    </row>
    <row r="199" spans="1:13" s="37" customFormat="1" x14ac:dyDescent="0.2">
      <c r="A199" s="38" t="s">
        <v>132</v>
      </c>
      <c r="B199" s="38" t="s">
        <v>158</v>
      </c>
      <c r="C199" s="4">
        <f t="shared" si="43"/>
        <v>20000</v>
      </c>
      <c r="D199" s="4">
        <f t="shared" si="44"/>
        <v>0</v>
      </c>
      <c r="E199" s="4"/>
      <c r="F199" s="4"/>
      <c r="G199" s="4"/>
      <c r="H199" s="4"/>
      <c r="I199" s="4"/>
      <c r="J199" s="4"/>
      <c r="K199" s="5">
        <v>20000</v>
      </c>
      <c r="L199" s="4"/>
      <c r="M199" s="4"/>
    </row>
    <row r="200" spans="1:13" s="37" customFormat="1" ht="25.5" x14ac:dyDescent="0.2">
      <c r="A200" s="38" t="s">
        <v>133</v>
      </c>
      <c r="B200" s="38" t="s">
        <v>183</v>
      </c>
      <c r="C200" s="4">
        <f t="shared" si="43"/>
        <v>220000</v>
      </c>
      <c r="D200" s="4">
        <f t="shared" si="44"/>
        <v>0</v>
      </c>
      <c r="E200" s="4"/>
      <c r="F200" s="4"/>
      <c r="G200" s="4"/>
      <c r="H200" s="4"/>
      <c r="I200" s="4"/>
      <c r="J200" s="4"/>
      <c r="K200" s="4"/>
      <c r="L200" s="4">
        <v>220000</v>
      </c>
      <c r="M200" s="4"/>
    </row>
    <row r="201" spans="1:13" s="37" customFormat="1" ht="25.5" x14ac:dyDescent="0.2">
      <c r="A201" s="38" t="s">
        <v>133</v>
      </c>
      <c r="B201" s="38" t="s">
        <v>88</v>
      </c>
      <c r="C201" s="4">
        <f t="shared" si="43"/>
        <v>15000</v>
      </c>
      <c r="D201" s="4">
        <f t="shared" si="44"/>
        <v>0</v>
      </c>
      <c r="E201" s="4"/>
      <c r="F201" s="4"/>
      <c r="G201" s="4"/>
      <c r="H201" s="5">
        <v>15000</v>
      </c>
      <c r="I201" s="4"/>
      <c r="J201" s="4"/>
      <c r="K201" s="4"/>
      <c r="L201" s="4"/>
      <c r="M201" s="4"/>
    </row>
    <row r="202" spans="1:13" s="37" customFormat="1" x14ac:dyDescent="0.2">
      <c r="A202" s="75">
        <v>10.92</v>
      </c>
      <c r="B202" s="38" t="s">
        <v>213</v>
      </c>
      <c r="C202" s="4">
        <f t="shared" si="43"/>
        <v>151584</v>
      </c>
      <c r="D202" s="4">
        <f t="shared" si="44"/>
        <v>0</v>
      </c>
      <c r="E202" s="4"/>
      <c r="F202" s="4"/>
      <c r="G202" s="4">
        <v>151584</v>
      </c>
      <c r="H202" s="5"/>
      <c r="I202" s="4"/>
      <c r="J202" s="4"/>
      <c r="K202" s="4"/>
      <c r="L202" s="4"/>
      <c r="M202" s="4"/>
    </row>
    <row r="203" spans="1:13" s="37" customFormat="1" x14ac:dyDescent="0.2">
      <c r="A203" s="75">
        <v>10.92</v>
      </c>
      <c r="B203" s="38" t="s">
        <v>224</v>
      </c>
      <c r="C203" s="4">
        <f t="shared" ref="C203:C204" si="45">SUM(D203,G203,H203:M203)</f>
        <v>109772</v>
      </c>
      <c r="D203" s="4">
        <f t="shared" ref="D203:D204" si="46">SUM(E203:F203)</f>
        <v>0</v>
      </c>
      <c r="E203" s="4"/>
      <c r="F203" s="4"/>
      <c r="G203" s="4"/>
      <c r="H203" s="5"/>
      <c r="I203" s="4"/>
      <c r="J203" s="4">
        <v>109772</v>
      </c>
      <c r="K203" s="4"/>
      <c r="L203" s="4"/>
      <c r="M203" s="4"/>
    </row>
    <row r="204" spans="1:13" s="37" customFormat="1" x14ac:dyDescent="0.2">
      <c r="A204" s="75">
        <v>10.92</v>
      </c>
      <c r="B204" s="38" t="s">
        <v>225</v>
      </c>
      <c r="C204" s="4">
        <f t="shared" si="45"/>
        <v>211398</v>
      </c>
      <c r="D204" s="4">
        <f t="shared" si="46"/>
        <v>0</v>
      </c>
      <c r="E204" s="4"/>
      <c r="F204" s="4"/>
      <c r="G204" s="4"/>
      <c r="H204" s="5"/>
      <c r="I204" s="4"/>
      <c r="J204" s="4">
        <v>211398</v>
      </c>
      <c r="K204" s="4"/>
      <c r="L204" s="4"/>
      <c r="M204" s="4"/>
    </row>
    <row r="205" spans="1:13" s="42" customFormat="1" x14ac:dyDescent="0.2">
      <c r="A205" s="50"/>
      <c r="B205" s="50" t="s">
        <v>0</v>
      </c>
      <c r="C205" s="50">
        <f t="shared" ref="C205:M205" si="47">SUM(C34,C39,C52,C57,C100,C101,C143,C144,C187)</f>
        <v>33695575</v>
      </c>
      <c r="D205" s="50">
        <f t="shared" si="47"/>
        <v>11846731</v>
      </c>
      <c r="E205" s="50">
        <f t="shared" si="47"/>
        <v>9538821</v>
      </c>
      <c r="F205" s="50">
        <f t="shared" si="47"/>
        <v>2307910</v>
      </c>
      <c r="G205" s="50">
        <f t="shared" si="47"/>
        <v>6490992</v>
      </c>
      <c r="H205" s="50">
        <f t="shared" si="47"/>
        <v>960977</v>
      </c>
      <c r="I205" s="50">
        <f t="shared" si="47"/>
        <v>70000</v>
      </c>
      <c r="J205" s="50">
        <f t="shared" si="47"/>
        <v>12906982</v>
      </c>
      <c r="K205" s="50">
        <f t="shared" si="47"/>
        <v>858907</v>
      </c>
      <c r="L205" s="50">
        <f t="shared" si="47"/>
        <v>560486</v>
      </c>
      <c r="M205" s="50">
        <f t="shared" si="47"/>
        <v>500</v>
      </c>
    </row>
    <row r="206" spans="1:13" s="42" customFormat="1" x14ac:dyDescent="0.2">
      <c r="A206" s="50"/>
      <c r="B206" s="74" t="s">
        <v>237</v>
      </c>
      <c r="C206" s="50">
        <f>SUM(C207+C208+C209+C211)</f>
        <v>-2836982</v>
      </c>
      <c r="D206" s="77"/>
      <c r="E206" s="77"/>
      <c r="F206" s="77"/>
      <c r="G206" s="77"/>
      <c r="H206" s="77"/>
      <c r="I206" s="77"/>
      <c r="J206" s="77"/>
      <c r="K206" s="77"/>
      <c r="L206" s="77"/>
      <c r="M206" s="77"/>
    </row>
    <row r="207" spans="1:13" s="42" customFormat="1" x14ac:dyDescent="0.2">
      <c r="A207" s="7"/>
      <c r="B207" s="51" t="s">
        <v>91</v>
      </c>
      <c r="C207" s="7">
        <v>-1132067</v>
      </c>
      <c r="D207" s="24"/>
      <c r="E207" s="24"/>
      <c r="F207" s="24"/>
      <c r="G207" s="24"/>
      <c r="H207" s="24"/>
      <c r="I207" s="24"/>
      <c r="J207" s="24"/>
      <c r="K207" s="24"/>
      <c r="L207" s="24"/>
      <c r="M207" s="24"/>
    </row>
    <row r="208" spans="1:13" s="42" customFormat="1" ht="38.25" x14ac:dyDescent="0.2">
      <c r="A208" s="7"/>
      <c r="B208" s="52" t="s">
        <v>187</v>
      </c>
      <c r="C208" s="7">
        <v>-56915</v>
      </c>
      <c r="D208" s="24"/>
      <c r="E208" s="24"/>
      <c r="F208" s="24"/>
      <c r="G208" s="24"/>
      <c r="H208" s="24"/>
      <c r="I208" s="24"/>
      <c r="J208" s="24"/>
      <c r="K208" s="24"/>
      <c r="L208" s="24"/>
      <c r="M208" s="24"/>
    </row>
    <row r="209" spans="1:13" s="42" customFormat="1" ht="25.5" x14ac:dyDescent="0.2">
      <c r="A209" s="7"/>
      <c r="B209" s="52" t="s">
        <v>188</v>
      </c>
      <c r="C209" s="7">
        <v>-148000</v>
      </c>
      <c r="D209" s="24"/>
      <c r="E209" s="24"/>
      <c r="F209" s="24"/>
      <c r="G209" s="24"/>
      <c r="H209" s="24"/>
      <c r="I209" s="24"/>
      <c r="J209" s="24"/>
      <c r="K209" s="24"/>
      <c r="L209" s="24"/>
      <c r="M209" s="24"/>
    </row>
    <row r="210" spans="1:13" s="42" customFormat="1" ht="25.5" hidden="1" x14ac:dyDescent="0.2">
      <c r="A210" s="7"/>
      <c r="B210" s="52" t="s">
        <v>195</v>
      </c>
      <c r="C210" s="7"/>
      <c r="D210" s="24"/>
      <c r="E210" s="24"/>
      <c r="F210" s="24"/>
      <c r="G210" s="24"/>
      <c r="H210" s="24"/>
      <c r="I210" s="24"/>
      <c r="J210" s="24"/>
      <c r="K210" s="24"/>
      <c r="L210" s="24"/>
      <c r="M210" s="24"/>
    </row>
    <row r="211" spans="1:13" s="42" customFormat="1" x14ac:dyDescent="0.2">
      <c r="A211" s="7"/>
      <c r="B211" s="36" t="s">
        <v>113</v>
      </c>
      <c r="C211" s="7">
        <v>-1500000</v>
      </c>
      <c r="D211" s="8"/>
      <c r="E211" s="8"/>
      <c r="F211" s="8"/>
      <c r="G211" s="8"/>
      <c r="H211" s="8"/>
      <c r="I211" s="8"/>
      <c r="J211" s="8"/>
      <c r="K211" s="8"/>
      <c r="L211" s="8"/>
      <c r="M211" s="8"/>
    </row>
    <row r="212" spans="1:13" s="37" customFormat="1" x14ac:dyDescent="0.2">
      <c r="A212" s="6"/>
      <c r="B212" s="24"/>
      <c r="C212" s="24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s="42" customFormat="1" x14ac:dyDescent="0.2">
      <c r="A213" s="24"/>
      <c r="C213" s="24"/>
      <c r="E213" s="24"/>
      <c r="F213" s="8"/>
      <c r="G213" s="8"/>
      <c r="H213" s="8"/>
      <c r="I213" s="8"/>
      <c r="J213" s="8"/>
      <c r="K213" s="8"/>
      <c r="L213" s="8"/>
      <c r="M213" s="8"/>
    </row>
    <row r="214" spans="1:13" s="37" customFormat="1" ht="12.75" customHeight="1" x14ac:dyDescent="0.2">
      <c r="A214" s="6"/>
      <c r="B214" s="6"/>
      <c r="C214" s="62"/>
      <c r="D214" s="6"/>
      <c r="E214" s="6"/>
      <c r="F214" s="2"/>
      <c r="G214" s="2"/>
      <c r="H214" s="2"/>
      <c r="I214" s="2"/>
      <c r="J214" s="2"/>
      <c r="K214" s="2"/>
      <c r="L214" s="2"/>
      <c r="M214" s="2"/>
    </row>
    <row r="215" spans="1:13" s="37" customFormat="1" x14ac:dyDescent="0.2">
      <c r="A215" s="6"/>
      <c r="B215" s="6" t="s">
        <v>240</v>
      </c>
      <c r="C215" s="62"/>
      <c r="D215" s="6"/>
      <c r="E215" s="6"/>
      <c r="F215" s="2"/>
      <c r="G215" s="2" t="s">
        <v>241</v>
      </c>
      <c r="H215" s="2"/>
      <c r="I215" s="2"/>
      <c r="J215" s="2"/>
      <c r="K215" s="2"/>
      <c r="L215" s="2"/>
      <c r="M215" s="2"/>
    </row>
    <row r="216" spans="1:13" s="37" customFormat="1" x14ac:dyDescent="0.2">
      <c r="A216" s="6"/>
      <c r="B216" s="6"/>
      <c r="C216" s="6"/>
      <c r="D216" s="6"/>
      <c r="E216" s="6"/>
      <c r="F216" s="2"/>
      <c r="G216" s="2"/>
      <c r="H216" s="2"/>
      <c r="I216" s="2"/>
      <c r="J216" s="2"/>
      <c r="K216" s="2"/>
      <c r="L216" s="2"/>
      <c r="M216" s="2"/>
    </row>
    <row r="217" spans="1:13" s="37" customFormat="1" x14ac:dyDescent="0.2">
      <c r="A217" s="6"/>
      <c r="B217" s="6"/>
      <c r="C217" s="6"/>
      <c r="D217" s="6"/>
      <c r="E217" s="6"/>
      <c r="F217" s="2"/>
      <c r="G217" s="2"/>
      <c r="H217" s="2"/>
      <c r="I217" s="2"/>
      <c r="J217" s="2"/>
      <c r="K217" s="2"/>
      <c r="L217" s="2"/>
      <c r="M217" s="2"/>
    </row>
    <row r="218" spans="1:13" s="37" customFormat="1" x14ac:dyDescent="0.2">
      <c r="A218" s="6"/>
      <c r="B218" s="6"/>
      <c r="C218" s="6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s="37" customFormat="1" x14ac:dyDescent="0.2">
      <c r="A219" s="6"/>
      <c r="B219" s="6"/>
      <c r="C219" s="6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s="37" customFormat="1" x14ac:dyDescent="0.2">
      <c r="A220" s="6"/>
      <c r="B220" s="6"/>
      <c r="C220" s="6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s="37" customFormat="1" x14ac:dyDescent="0.2">
      <c r="A221" s="6"/>
      <c r="B221" s="6"/>
      <c r="C221" s="6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s="37" customFormat="1" x14ac:dyDescent="0.2">
      <c r="A222" s="6"/>
      <c r="B222" s="6"/>
      <c r="C222" s="6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s="37" customFormat="1" x14ac:dyDescent="0.2">
      <c r="A223" s="6"/>
      <c r="B223" s="6"/>
      <c r="C223" s="6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s="37" customFormat="1" x14ac:dyDescent="0.2">
      <c r="A224" s="6"/>
      <c r="B224" s="6"/>
      <c r="C224" s="6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s="37" customFormat="1" x14ac:dyDescent="0.2">
      <c r="A225" s="6"/>
      <c r="B225" s="6"/>
      <c r="C225" s="6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s="37" customFormat="1" x14ac:dyDescent="0.2">
      <c r="A226" s="6"/>
      <c r="B226" s="6"/>
      <c r="C226" s="6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s="37" customFormat="1" x14ac:dyDescent="0.2">
      <c r="A227" s="6"/>
      <c r="B227" s="6"/>
      <c r="C227" s="6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s="37" customFormat="1" x14ac:dyDescent="0.2">
      <c r="A228" s="6"/>
      <c r="B228" s="6"/>
      <c r="C228" s="6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s="37" customFormat="1" x14ac:dyDescent="0.2">
      <c r="A229" s="6"/>
      <c r="B229" s="6"/>
      <c r="C229" s="6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s="37" customFormat="1" x14ac:dyDescent="0.2">
      <c r="A230" s="6"/>
      <c r="B230" s="6"/>
      <c r="C230" s="6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s="37" customFormat="1" x14ac:dyDescent="0.2">
      <c r="A231" s="6"/>
      <c r="B231" s="6"/>
      <c r="C231" s="6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s="37" customFormat="1" x14ac:dyDescent="0.2">
      <c r="A232" s="6"/>
      <c r="B232" s="6"/>
      <c r="C232" s="6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s="37" customFormat="1" x14ac:dyDescent="0.2">
      <c r="A233" s="6"/>
      <c r="B233" s="6"/>
      <c r="C233" s="6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s="37" customFormat="1" x14ac:dyDescent="0.2">
      <c r="A234" s="6"/>
      <c r="B234" s="6"/>
      <c r="C234" s="6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s="37" customFormat="1" x14ac:dyDescent="0.2">
      <c r="A235" s="6"/>
      <c r="B235" s="6"/>
      <c r="C235" s="6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s="37" customFormat="1" x14ac:dyDescent="0.2">
      <c r="A236" s="6"/>
      <c r="B236" s="6"/>
      <c r="C236" s="6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s="37" customFormat="1" x14ac:dyDescent="0.2">
      <c r="A237" s="6"/>
      <c r="B237" s="6"/>
      <c r="C237" s="6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s="37" customFormat="1" x14ac:dyDescent="0.2">
      <c r="A238" s="6"/>
      <c r="B238" s="6"/>
      <c r="C238" s="6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s="37" customFormat="1" x14ac:dyDescent="0.2">
      <c r="A239" s="6"/>
      <c r="B239" s="6"/>
      <c r="C239" s="6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s="37" customFormat="1" x14ac:dyDescent="0.2">
      <c r="A240" s="6"/>
      <c r="B240" s="6"/>
      <c r="C240" s="6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s="37" customFormat="1" x14ac:dyDescent="0.2">
      <c r="A241" s="6"/>
      <c r="B241" s="6"/>
      <c r="C241" s="6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s="37" customFormat="1" x14ac:dyDescent="0.2">
      <c r="A242" s="6"/>
      <c r="B242" s="6"/>
      <c r="C242" s="6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s="37" customFormat="1" x14ac:dyDescent="0.2">
      <c r="A243" s="6"/>
      <c r="B243" s="6"/>
      <c r="C243" s="6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s="37" customFormat="1" x14ac:dyDescent="0.2">
      <c r="A244" s="6"/>
      <c r="B244" s="6"/>
      <c r="C244" s="6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s="37" customFormat="1" x14ac:dyDescent="0.2">
      <c r="A245" s="6"/>
      <c r="B245" s="6"/>
      <c r="C245" s="6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s="37" customFormat="1" x14ac:dyDescent="0.2">
      <c r="A246" s="6"/>
      <c r="B246" s="6"/>
      <c r="C246" s="6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s="37" customFormat="1" x14ac:dyDescent="0.2">
      <c r="A247" s="6"/>
      <c r="B247" s="6"/>
      <c r="C247" s="6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s="37" customFormat="1" x14ac:dyDescent="0.2">
      <c r="A248" s="6"/>
      <c r="B248" s="6"/>
      <c r="C248" s="6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s="37" customFormat="1" x14ac:dyDescent="0.2">
      <c r="A249" s="6"/>
      <c r="B249" s="6"/>
      <c r="C249" s="6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s="37" customFormat="1" x14ac:dyDescent="0.2">
      <c r="A250" s="6"/>
      <c r="B250" s="6"/>
      <c r="C250" s="6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x14ac:dyDescent="0.2">
      <c r="A251" s="6"/>
      <c r="B251" s="6"/>
      <c r="C251" s="6"/>
    </row>
    <row r="252" spans="1:13" x14ac:dyDescent="0.2">
      <c r="A252" s="6"/>
      <c r="B252" s="6"/>
      <c r="C252" s="6"/>
    </row>
    <row r="253" spans="1:13" x14ac:dyDescent="0.2">
      <c r="A253" s="6"/>
      <c r="B253" s="6"/>
      <c r="C253" s="6"/>
    </row>
    <row r="254" spans="1:13" x14ac:dyDescent="0.2">
      <c r="A254" s="6"/>
      <c r="B254" s="6"/>
      <c r="C254" s="6"/>
    </row>
    <row r="255" spans="1:13" x14ac:dyDescent="0.2">
      <c r="A255" s="6"/>
      <c r="B255" s="6"/>
      <c r="C255" s="6"/>
    </row>
    <row r="256" spans="1:13" x14ac:dyDescent="0.2">
      <c r="A256" s="6"/>
      <c r="B256" s="6"/>
      <c r="C256" s="6"/>
    </row>
    <row r="257" spans="1:3" x14ac:dyDescent="0.2">
      <c r="A257" s="6"/>
      <c r="B257" s="6"/>
      <c r="C257" s="6"/>
    </row>
    <row r="258" spans="1:3" x14ac:dyDescent="0.2">
      <c r="A258" s="6"/>
      <c r="B258" s="6"/>
      <c r="C258" s="6"/>
    </row>
    <row r="259" spans="1:3" x14ac:dyDescent="0.2">
      <c r="A259" s="6"/>
      <c r="B259" s="6"/>
      <c r="C259" s="6"/>
    </row>
    <row r="260" spans="1:3" x14ac:dyDescent="0.2">
      <c r="A260" s="6"/>
      <c r="B260" s="6"/>
      <c r="C260" s="6"/>
    </row>
    <row r="261" spans="1:3" x14ac:dyDescent="0.2">
      <c r="A261" s="6"/>
      <c r="B261" s="6"/>
      <c r="C261" s="6"/>
    </row>
    <row r="262" spans="1:3" x14ac:dyDescent="0.2">
      <c r="A262" s="6"/>
      <c r="B262" s="6"/>
      <c r="C262" s="6"/>
    </row>
    <row r="263" spans="1:3" x14ac:dyDescent="0.2">
      <c r="A263" s="6"/>
      <c r="B263" s="6"/>
      <c r="C263" s="6"/>
    </row>
    <row r="264" spans="1:3" x14ac:dyDescent="0.2">
      <c r="A264" s="6"/>
      <c r="B264" s="6"/>
      <c r="C264" s="6"/>
    </row>
    <row r="265" spans="1:3" x14ac:dyDescent="0.2">
      <c r="A265" s="6"/>
      <c r="B265" s="6"/>
      <c r="C265" s="6"/>
    </row>
    <row r="266" spans="1:3" x14ac:dyDescent="0.2">
      <c r="A266" s="6"/>
      <c r="B266" s="6"/>
      <c r="C266" s="6"/>
    </row>
    <row r="267" spans="1:3" x14ac:dyDescent="0.2">
      <c r="A267" s="6"/>
      <c r="B267" s="6"/>
      <c r="C267" s="6"/>
    </row>
    <row r="268" spans="1:3" x14ac:dyDescent="0.2">
      <c r="A268" s="6"/>
      <c r="B268" s="6"/>
      <c r="C268" s="6"/>
    </row>
    <row r="269" spans="1:3" x14ac:dyDescent="0.2">
      <c r="A269" s="6"/>
      <c r="B269" s="6"/>
      <c r="C269" s="6"/>
    </row>
    <row r="270" spans="1:3" x14ac:dyDescent="0.2">
      <c r="A270" s="6"/>
      <c r="B270" s="6"/>
      <c r="C270" s="6"/>
    </row>
    <row r="271" spans="1:3" x14ac:dyDescent="0.2">
      <c r="A271" s="6"/>
      <c r="B271" s="6"/>
      <c r="C271" s="6"/>
    </row>
    <row r="272" spans="1:3" x14ac:dyDescent="0.2">
      <c r="A272" s="6"/>
      <c r="B272" s="6"/>
      <c r="C272" s="6"/>
    </row>
    <row r="273" spans="1:3" x14ac:dyDescent="0.2">
      <c r="A273" s="6"/>
      <c r="B273" s="6"/>
      <c r="C273" s="6"/>
    </row>
    <row r="274" spans="1:3" x14ac:dyDescent="0.2">
      <c r="A274" s="6"/>
      <c r="B274" s="6"/>
      <c r="C274" s="6"/>
    </row>
    <row r="275" spans="1:3" x14ac:dyDescent="0.2">
      <c r="A275" s="6"/>
      <c r="B275" s="6"/>
      <c r="C275" s="6"/>
    </row>
    <row r="276" spans="1:3" x14ac:dyDescent="0.2">
      <c r="A276" s="6"/>
      <c r="B276" s="6"/>
      <c r="C276" s="6"/>
    </row>
    <row r="277" spans="1:3" x14ac:dyDescent="0.2">
      <c r="A277" s="6"/>
      <c r="B277" s="6"/>
      <c r="C277" s="6"/>
    </row>
    <row r="278" spans="1:3" x14ac:dyDescent="0.2">
      <c r="A278" s="6"/>
      <c r="B278" s="6"/>
      <c r="C278" s="6"/>
    </row>
    <row r="279" spans="1:3" x14ac:dyDescent="0.2">
      <c r="A279" s="6"/>
      <c r="B279" s="6"/>
      <c r="C279" s="6"/>
    </row>
    <row r="280" spans="1:3" x14ac:dyDescent="0.2">
      <c r="A280" s="6"/>
      <c r="B280" s="6"/>
      <c r="C280" s="6"/>
    </row>
    <row r="281" spans="1:3" x14ac:dyDescent="0.2">
      <c r="A281" s="6"/>
      <c r="B281" s="6"/>
      <c r="C281" s="6"/>
    </row>
    <row r="282" spans="1:3" x14ac:dyDescent="0.2">
      <c r="A282" s="6"/>
      <c r="B282" s="6"/>
      <c r="C282" s="6"/>
    </row>
    <row r="283" spans="1:3" x14ac:dyDescent="0.2">
      <c r="A283" s="6"/>
      <c r="B283" s="6"/>
      <c r="C283" s="6"/>
    </row>
    <row r="284" spans="1:3" x14ac:dyDescent="0.2">
      <c r="A284" s="6"/>
      <c r="B284" s="6"/>
      <c r="C284" s="6"/>
    </row>
    <row r="285" spans="1:3" x14ac:dyDescent="0.2">
      <c r="A285" s="6"/>
      <c r="B285" s="6"/>
      <c r="C285" s="6"/>
    </row>
    <row r="286" spans="1:3" x14ac:dyDescent="0.2">
      <c r="A286" s="6"/>
      <c r="B286" s="6"/>
      <c r="C286" s="6"/>
    </row>
    <row r="287" spans="1:3" x14ac:dyDescent="0.2">
      <c r="A287" s="6"/>
      <c r="B287" s="6"/>
      <c r="C287" s="6"/>
    </row>
    <row r="288" spans="1:3" x14ac:dyDescent="0.2">
      <c r="A288" s="6"/>
      <c r="B288" s="6"/>
      <c r="C288" s="6"/>
    </row>
    <row r="289" spans="1:3" x14ac:dyDescent="0.2">
      <c r="A289" s="6"/>
      <c r="B289" s="6"/>
      <c r="C289" s="6"/>
    </row>
    <row r="290" spans="1:3" x14ac:dyDescent="0.2">
      <c r="A290" s="6"/>
      <c r="B290" s="6"/>
      <c r="C290" s="6"/>
    </row>
    <row r="291" spans="1:3" x14ac:dyDescent="0.2">
      <c r="A291" s="6"/>
      <c r="B291" s="6"/>
      <c r="C291" s="6"/>
    </row>
    <row r="292" spans="1:3" x14ac:dyDescent="0.2">
      <c r="A292" s="6"/>
      <c r="B292" s="6"/>
      <c r="C292" s="6"/>
    </row>
    <row r="293" spans="1:3" x14ac:dyDescent="0.2">
      <c r="A293" s="6"/>
      <c r="B293" s="6"/>
      <c r="C293" s="6"/>
    </row>
    <row r="294" spans="1:3" x14ac:dyDescent="0.2">
      <c r="A294" s="6"/>
      <c r="B294" s="6"/>
      <c r="C294" s="6"/>
    </row>
    <row r="295" spans="1:3" x14ac:dyDescent="0.2">
      <c r="A295" s="6"/>
      <c r="B295" s="6"/>
      <c r="C295" s="6"/>
    </row>
    <row r="296" spans="1:3" x14ac:dyDescent="0.2">
      <c r="A296" s="6"/>
      <c r="B296" s="6"/>
      <c r="C296" s="6"/>
    </row>
    <row r="297" spans="1:3" x14ac:dyDescent="0.2">
      <c r="A297" s="6"/>
      <c r="B297" s="6"/>
      <c r="C297" s="6"/>
    </row>
    <row r="298" spans="1:3" x14ac:dyDescent="0.2">
      <c r="A298" s="6"/>
      <c r="B298" s="6"/>
      <c r="C298" s="6"/>
    </row>
    <row r="299" spans="1:3" x14ac:dyDescent="0.2">
      <c r="A299" s="6"/>
      <c r="B299" s="6"/>
      <c r="C299" s="6"/>
    </row>
    <row r="300" spans="1:3" x14ac:dyDescent="0.2">
      <c r="A300" s="6"/>
      <c r="B300" s="6"/>
      <c r="C300" s="6"/>
    </row>
    <row r="301" spans="1:3" x14ac:dyDescent="0.2">
      <c r="A301" s="6"/>
      <c r="B301" s="6"/>
      <c r="C301" s="6"/>
    </row>
    <row r="302" spans="1:3" x14ac:dyDescent="0.2">
      <c r="A302" s="6"/>
      <c r="B302" s="6"/>
      <c r="C302" s="6"/>
    </row>
    <row r="303" spans="1:3" x14ac:dyDescent="0.2">
      <c r="A303" s="6"/>
      <c r="B303" s="6"/>
      <c r="C303" s="6"/>
    </row>
    <row r="304" spans="1:3" x14ac:dyDescent="0.2">
      <c r="A304" s="6"/>
      <c r="B304" s="6"/>
      <c r="C304" s="6"/>
    </row>
    <row r="305" spans="1:3" x14ac:dyDescent="0.2">
      <c r="A305" s="6"/>
      <c r="B305" s="6"/>
      <c r="C305" s="6"/>
    </row>
    <row r="306" spans="1:3" x14ac:dyDescent="0.2">
      <c r="A306" s="6"/>
      <c r="B306" s="6"/>
      <c r="C306" s="6"/>
    </row>
    <row r="307" spans="1:3" x14ac:dyDescent="0.2">
      <c r="A307" s="6"/>
      <c r="B307" s="6"/>
      <c r="C307" s="6"/>
    </row>
    <row r="308" spans="1:3" x14ac:dyDescent="0.2">
      <c r="A308" s="6"/>
      <c r="B308" s="6"/>
      <c r="C308" s="6"/>
    </row>
    <row r="309" spans="1:3" x14ac:dyDescent="0.2">
      <c r="A309" s="6"/>
      <c r="B309" s="6"/>
      <c r="C309" s="6"/>
    </row>
    <row r="310" spans="1:3" x14ac:dyDescent="0.2">
      <c r="A310" s="6"/>
      <c r="B310" s="6"/>
      <c r="C310" s="6"/>
    </row>
    <row r="311" spans="1:3" x14ac:dyDescent="0.2">
      <c r="A311" s="6"/>
      <c r="B311" s="6"/>
      <c r="C311" s="6"/>
    </row>
    <row r="312" spans="1:3" x14ac:dyDescent="0.2">
      <c r="A312" s="6"/>
      <c r="B312" s="6"/>
      <c r="C312" s="6"/>
    </row>
    <row r="313" spans="1:3" x14ac:dyDescent="0.2">
      <c r="A313" s="6"/>
      <c r="B313" s="6"/>
      <c r="C313" s="6"/>
    </row>
    <row r="314" spans="1:3" x14ac:dyDescent="0.2">
      <c r="A314" s="6"/>
      <c r="B314" s="6"/>
      <c r="C314" s="6"/>
    </row>
    <row r="315" spans="1:3" x14ac:dyDescent="0.2">
      <c r="A315" s="6"/>
      <c r="B315" s="6"/>
      <c r="C315" s="6"/>
    </row>
    <row r="316" spans="1:3" x14ac:dyDescent="0.2">
      <c r="A316" s="6"/>
      <c r="B316" s="6"/>
      <c r="C316" s="6"/>
    </row>
    <row r="317" spans="1:3" x14ac:dyDescent="0.2">
      <c r="A317" s="6"/>
      <c r="B317" s="6"/>
      <c r="C317" s="6"/>
    </row>
    <row r="318" spans="1:3" x14ac:dyDescent="0.2">
      <c r="A318" s="6"/>
      <c r="B318" s="6"/>
      <c r="C318" s="6"/>
    </row>
    <row r="319" spans="1:3" x14ac:dyDescent="0.2">
      <c r="A319" s="6"/>
      <c r="B319" s="6"/>
      <c r="C319" s="6"/>
    </row>
    <row r="320" spans="1:3" x14ac:dyDescent="0.2">
      <c r="A320" s="6"/>
      <c r="B320" s="6"/>
      <c r="C320" s="6"/>
    </row>
    <row r="321" spans="1:3" x14ac:dyDescent="0.2">
      <c r="A321" s="6"/>
      <c r="B321" s="6"/>
      <c r="C321" s="6"/>
    </row>
    <row r="322" spans="1:3" x14ac:dyDescent="0.2">
      <c r="A322" s="6"/>
      <c r="B322" s="6"/>
      <c r="C322" s="6"/>
    </row>
    <row r="323" spans="1:3" x14ac:dyDescent="0.2">
      <c r="A323" s="6"/>
      <c r="B323" s="6"/>
      <c r="C323" s="6"/>
    </row>
    <row r="324" spans="1:3" x14ac:dyDescent="0.2">
      <c r="A324" s="6"/>
      <c r="B324" s="6"/>
      <c r="C324" s="6"/>
    </row>
    <row r="325" spans="1:3" x14ac:dyDescent="0.2">
      <c r="A325" s="6"/>
      <c r="B325" s="6"/>
      <c r="C325" s="6"/>
    </row>
    <row r="326" spans="1:3" x14ac:dyDescent="0.2">
      <c r="A326" s="6"/>
      <c r="B326" s="6"/>
      <c r="C326" s="6"/>
    </row>
    <row r="327" spans="1:3" x14ac:dyDescent="0.2">
      <c r="A327" s="6"/>
      <c r="B327" s="6"/>
      <c r="C327" s="6"/>
    </row>
    <row r="328" spans="1:3" x14ac:dyDescent="0.2">
      <c r="A328" s="6"/>
      <c r="B328" s="6"/>
      <c r="C328" s="6"/>
    </row>
    <row r="329" spans="1:3" x14ac:dyDescent="0.2">
      <c r="A329" s="6"/>
      <c r="B329" s="6"/>
      <c r="C329" s="6"/>
    </row>
    <row r="330" spans="1:3" x14ac:dyDescent="0.2">
      <c r="A330" s="6"/>
      <c r="B330" s="6"/>
      <c r="C330" s="6"/>
    </row>
    <row r="331" spans="1:3" x14ac:dyDescent="0.2">
      <c r="A331" s="6"/>
      <c r="B331" s="6"/>
      <c r="C331" s="6"/>
    </row>
    <row r="332" spans="1:3" x14ac:dyDescent="0.2">
      <c r="A332" s="6"/>
      <c r="B332" s="6"/>
      <c r="C332" s="6"/>
    </row>
    <row r="333" spans="1:3" x14ac:dyDescent="0.2">
      <c r="A333" s="6"/>
      <c r="B333" s="6"/>
      <c r="C333" s="6"/>
    </row>
    <row r="334" spans="1:3" x14ac:dyDescent="0.2">
      <c r="A334" s="6"/>
      <c r="B334" s="6"/>
      <c r="C334" s="6"/>
    </row>
    <row r="335" spans="1:3" x14ac:dyDescent="0.2">
      <c r="A335" s="6"/>
      <c r="B335" s="6"/>
      <c r="C335" s="6"/>
    </row>
    <row r="336" spans="1:3" x14ac:dyDescent="0.2">
      <c r="A336" s="6"/>
      <c r="B336" s="6"/>
      <c r="C336" s="6"/>
    </row>
    <row r="337" spans="1:3" x14ac:dyDescent="0.2">
      <c r="A337" s="6"/>
      <c r="B337" s="6"/>
      <c r="C337" s="6"/>
    </row>
    <row r="338" spans="1:3" x14ac:dyDescent="0.2">
      <c r="A338" s="6"/>
      <c r="B338" s="6"/>
      <c r="C338" s="6"/>
    </row>
    <row r="339" spans="1:3" x14ac:dyDescent="0.2">
      <c r="A339" s="6"/>
      <c r="B339" s="6"/>
      <c r="C339" s="6"/>
    </row>
    <row r="340" spans="1:3" x14ac:dyDescent="0.2">
      <c r="A340" s="6"/>
      <c r="B340" s="6"/>
      <c r="C340" s="6"/>
    </row>
    <row r="341" spans="1:3" x14ac:dyDescent="0.2">
      <c r="A341" s="6"/>
      <c r="B341" s="6"/>
      <c r="C341" s="6"/>
    </row>
    <row r="342" spans="1:3" x14ac:dyDescent="0.2">
      <c r="A342" s="6"/>
      <c r="B342" s="6"/>
      <c r="C342" s="6"/>
    </row>
    <row r="343" spans="1:3" x14ac:dyDescent="0.2">
      <c r="A343" s="6"/>
      <c r="B343" s="6"/>
      <c r="C343" s="6"/>
    </row>
    <row r="344" spans="1:3" x14ac:dyDescent="0.2">
      <c r="A344" s="6"/>
      <c r="B344" s="6"/>
      <c r="C344" s="6"/>
    </row>
    <row r="345" spans="1:3" x14ac:dyDescent="0.2">
      <c r="A345" s="6"/>
      <c r="B345" s="6"/>
      <c r="C345" s="6"/>
    </row>
    <row r="346" spans="1:3" x14ac:dyDescent="0.2">
      <c r="A346" s="6"/>
      <c r="B346" s="6"/>
      <c r="C346" s="6"/>
    </row>
    <row r="347" spans="1:3" x14ac:dyDescent="0.2">
      <c r="A347" s="6"/>
      <c r="B347" s="6"/>
      <c r="C347" s="6"/>
    </row>
    <row r="348" spans="1:3" x14ac:dyDescent="0.2">
      <c r="A348" s="6"/>
      <c r="B348" s="6"/>
      <c r="C348" s="6"/>
    </row>
    <row r="349" spans="1:3" x14ac:dyDescent="0.2">
      <c r="A349" s="6"/>
      <c r="B349" s="6"/>
      <c r="C349" s="6"/>
    </row>
    <row r="350" spans="1:3" x14ac:dyDescent="0.2">
      <c r="A350" s="6"/>
      <c r="B350" s="6"/>
      <c r="C350" s="6"/>
    </row>
    <row r="351" spans="1:3" x14ac:dyDescent="0.2">
      <c r="A351" s="6"/>
      <c r="B351" s="6"/>
      <c r="C351" s="6"/>
    </row>
    <row r="352" spans="1:3" x14ac:dyDescent="0.2">
      <c r="A352" s="6"/>
      <c r="B352" s="6"/>
      <c r="C352" s="6"/>
    </row>
    <row r="353" spans="1:3" x14ac:dyDescent="0.2">
      <c r="A353" s="6"/>
      <c r="B353" s="6"/>
      <c r="C353" s="6"/>
    </row>
    <row r="354" spans="1:3" x14ac:dyDescent="0.2">
      <c r="A354" s="6"/>
      <c r="B354" s="6"/>
      <c r="C354" s="6"/>
    </row>
    <row r="355" spans="1:3" x14ac:dyDescent="0.2">
      <c r="A355" s="6"/>
      <c r="B355" s="6"/>
      <c r="C355" s="6"/>
    </row>
    <row r="356" spans="1:3" x14ac:dyDescent="0.2">
      <c r="A356" s="6"/>
      <c r="B356" s="6"/>
      <c r="C356" s="6"/>
    </row>
    <row r="357" spans="1:3" x14ac:dyDescent="0.2">
      <c r="A357" s="6"/>
      <c r="B357" s="6"/>
      <c r="C357" s="6"/>
    </row>
    <row r="358" spans="1:3" x14ac:dyDescent="0.2">
      <c r="A358" s="6"/>
      <c r="B358" s="6"/>
      <c r="C358" s="6"/>
    </row>
    <row r="359" spans="1:3" x14ac:dyDescent="0.2">
      <c r="A359" s="6"/>
      <c r="B359" s="6"/>
      <c r="C359" s="6"/>
    </row>
    <row r="360" spans="1:3" x14ac:dyDescent="0.2">
      <c r="A360" s="6"/>
      <c r="B360" s="6"/>
      <c r="C360" s="6"/>
    </row>
    <row r="361" spans="1:3" x14ac:dyDescent="0.2">
      <c r="A361" s="6"/>
      <c r="B361" s="6"/>
      <c r="C361" s="6"/>
    </row>
    <row r="362" spans="1:3" x14ac:dyDescent="0.2">
      <c r="A362" s="6"/>
      <c r="B362" s="6"/>
      <c r="C362" s="6"/>
    </row>
    <row r="363" spans="1:3" x14ac:dyDescent="0.2">
      <c r="A363" s="6"/>
      <c r="B363" s="6"/>
      <c r="C363" s="6"/>
    </row>
    <row r="364" spans="1:3" x14ac:dyDescent="0.2">
      <c r="A364" s="6"/>
      <c r="B364" s="6"/>
      <c r="C364" s="6"/>
    </row>
    <row r="365" spans="1:3" x14ac:dyDescent="0.2">
      <c r="A365" s="6"/>
      <c r="B365" s="6"/>
      <c r="C365" s="6"/>
    </row>
    <row r="366" spans="1:3" x14ac:dyDescent="0.2">
      <c r="A366" s="6"/>
      <c r="B366" s="6"/>
      <c r="C366" s="6"/>
    </row>
    <row r="367" spans="1:3" x14ac:dyDescent="0.2">
      <c r="A367" s="6"/>
      <c r="B367" s="6"/>
      <c r="C367" s="6"/>
    </row>
    <row r="368" spans="1:3" x14ac:dyDescent="0.2">
      <c r="A368" s="6"/>
      <c r="B368" s="6"/>
      <c r="C368" s="6"/>
    </row>
    <row r="369" spans="1:3" x14ac:dyDescent="0.2">
      <c r="A369" s="6"/>
      <c r="B369" s="6"/>
      <c r="C369" s="6"/>
    </row>
    <row r="370" spans="1:3" x14ac:dyDescent="0.2">
      <c r="A370" s="6"/>
      <c r="B370" s="6"/>
      <c r="C370" s="6"/>
    </row>
    <row r="371" spans="1:3" x14ac:dyDescent="0.2">
      <c r="A371" s="6"/>
      <c r="B371" s="6"/>
      <c r="C371" s="6"/>
    </row>
    <row r="372" spans="1:3" x14ac:dyDescent="0.2">
      <c r="A372" s="6"/>
      <c r="B372" s="6"/>
      <c r="C372" s="6"/>
    </row>
    <row r="373" spans="1:3" x14ac:dyDescent="0.2">
      <c r="A373" s="6"/>
      <c r="B373" s="6"/>
      <c r="C373" s="6"/>
    </row>
    <row r="374" spans="1:3" x14ac:dyDescent="0.2">
      <c r="A374" s="6"/>
      <c r="B374" s="6"/>
      <c r="C374" s="6"/>
    </row>
    <row r="375" spans="1:3" x14ac:dyDescent="0.2">
      <c r="A375" s="6"/>
      <c r="B375" s="6"/>
      <c r="C375" s="6"/>
    </row>
    <row r="376" spans="1:3" x14ac:dyDescent="0.2">
      <c r="A376" s="6"/>
      <c r="B376" s="6"/>
      <c r="C376" s="6"/>
    </row>
    <row r="377" spans="1:3" x14ac:dyDescent="0.2">
      <c r="A377" s="6"/>
      <c r="B377" s="6"/>
      <c r="C377" s="6"/>
    </row>
    <row r="378" spans="1:3" x14ac:dyDescent="0.2">
      <c r="A378" s="6"/>
      <c r="B378" s="6"/>
      <c r="C378" s="6"/>
    </row>
    <row r="379" spans="1:3" x14ac:dyDescent="0.2">
      <c r="A379" s="6"/>
      <c r="B379" s="6"/>
      <c r="C379" s="6"/>
    </row>
    <row r="380" spans="1:3" x14ac:dyDescent="0.2">
      <c r="A380" s="6"/>
      <c r="B380" s="6"/>
      <c r="C380" s="6"/>
    </row>
    <row r="381" spans="1:3" x14ac:dyDescent="0.2">
      <c r="A381" s="6"/>
      <c r="B381" s="6"/>
      <c r="C381" s="6"/>
    </row>
    <row r="382" spans="1:3" x14ac:dyDescent="0.2">
      <c r="A382" s="6"/>
      <c r="B382" s="6"/>
      <c r="C382" s="6"/>
    </row>
    <row r="383" spans="1:3" x14ac:dyDescent="0.2">
      <c r="A383" s="6"/>
      <c r="B383" s="6"/>
      <c r="C383" s="6"/>
    </row>
    <row r="384" spans="1:3" x14ac:dyDescent="0.2">
      <c r="A384" s="6"/>
      <c r="B384" s="6"/>
      <c r="C384" s="6"/>
    </row>
    <row r="385" spans="1:3" x14ac:dyDescent="0.2">
      <c r="A385" s="6"/>
      <c r="B385" s="6"/>
      <c r="C385" s="6"/>
    </row>
    <row r="386" spans="1:3" x14ac:dyDescent="0.2">
      <c r="A386" s="6"/>
      <c r="B386" s="6"/>
      <c r="C386" s="6"/>
    </row>
    <row r="387" spans="1:3" x14ac:dyDescent="0.2">
      <c r="A387" s="6"/>
      <c r="B387" s="6"/>
      <c r="C387" s="6"/>
    </row>
    <row r="388" spans="1:3" x14ac:dyDescent="0.2">
      <c r="A388" s="6"/>
      <c r="B388" s="6"/>
      <c r="C388" s="6"/>
    </row>
    <row r="389" spans="1:3" x14ac:dyDescent="0.2">
      <c r="A389" s="6"/>
      <c r="B389" s="6"/>
      <c r="C389" s="6"/>
    </row>
    <row r="390" spans="1:3" x14ac:dyDescent="0.2">
      <c r="A390" s="6"/>
      <c r="B390" s="6"/>
      <c r="C390" s="6"/>
    </row>
    <row r="391" spans="1:3" x14ac:dyDescent="0.2">
      <c r="A391" s="6"/>
      <c r="B391" s="6"/>
      <c r="C391" s="6"/>
    </row>
    <row r="392" spans="1:3" x14ac:dyDescent="0.2">
      <c r="A392" s="6"/>
      <c r="B392" s="6"/>
      <c r="C392" s="6"/>
    </row>
    <row r="393" spans="1:3" x14ac:dyDescent="0.2">
      <c r="A393" s="6"/>
      <c r="B393" s="6"/>
      <c r="C393" s="6"/>
    </row>
    <row r="394" spans="1:3" x14ac:dyDescent="0.2">
      <c r="A394" s="6"/>
      <c r="B394" s="6"/>
      <c r="C394" s="6"/>
    </row>
    <row r="395" spans="1:3" x14ac:dyDescent="0.2">
      <c r="A395" s="6"/>
      <c r="B395" s="6"/>
      <c r="C395" s="6"/>
    </row>
    <row r="396" spans="1:3" x14ac:dyDescent="0.2">
      <c r="A396" s="6"/>
      <c r="B396" s="6"/>
      <c r="C396" s="6"/>
    </row>
    <row r="397" spans="1:3" x14ac:dyDescent="0.2">
      <c r="A397" s="6"/>
      <c r="B397" s="6"/>
      <c r="C397" s="6"/>
    </row>
    <row r="398" spans="1:3" x14ac:dyDescent="0.2">
      <c r="A398" s="6"/>
      <c r="B398" s="6"/>
      <c r="C398" s="6"/>
    </row>
    <row r="399" spans="1:3" x14ac:dyDescent="0.2">
      <c r="A399" s="6"/>
      <c r="B399" s="6"/>
      <c r="C399" s="6"/>
    </row>
    <row r="400" spans="1:3" x14ac:dyDescent="0.2">
      <c r="A400" s="6"/>
      <c r="B400" s="6"/>
      <c r="C400" s="6"/>
    </row>
    <row r="401" spans="1:3" x14ac:dyDescent="0.2">
      <c r="A401" s="6"/>
      <c r="B401" s="6"/>
      <c r="C401" s="6"/>
    </row>
    <row r="402" spans="1:3" x14ac:dyDescent="0.2">
      <c r="A402" s="6"/>
      <c r="B402" s="6"/>
      <c r="C402" s="6"/>
    </row>
    <row r="403" spans="1:3" x14ac:dyDescent="0.2">
      <c r="A403" s="6"/>
      <c r="B403" s="6"/>
      <c r="C403" s="6"/>
    </row>
    <row r="404" spans="1:3" x14ac:dyDescent="0.2">
      <c r="A404" s="6"/>
      <c r="B404" s="6"/>
      <c r="C404" s="6"/>
    </row>
    <row r="405" spans="1:3" x14ac:dyDescent="0.2">
      <c r="A405" s="6"/>
      <c r="B405" s="6"/>
      <c r="C405" s="6"/>
    </row>
    <row r="406" spans="1:3" x14ac:dyDescent="0.2">
      <c r="A406" s="6"/>
      <c r="B406" s="6"/>
      <c r="C406" s="6"/>
    </row>
    <row r="407" spans="1:3" x14ac:dyDescent="0.2">
      <c r="A407" s="6"/>
      <c r="B407" s="6"/>
      <c r="C407" s="6"/>
    </row>
    <row r="408" spans="1:3" x14ac:dyDescent="0.2">
      <c r="A408" s="6"/>
      <c r="B408" s="6"/>
      <c r="C408" s="6"/>
    </row>
    <row r="409" spans="1:3" x14ac:dyDescent="0.2">
      <c r="A409" s="6"/>
      <c r="B409" s="6"/>
      <c r="C409" s="6"/>
    </row>
    <row r="410" spans="1:3" x14ac:dyDescent="0.2">
      <c r="A410" s="6"/>
      <c r="B410" s="6"/>
      <c r="C410" s="6"/>
    </row>
    <row r="411" spans="1:3" x14ac:dyDescent="0.2">
      <c r="A411" s="6"/>
      <c r="B411" s="6"/>
      <c r="C411" s="6"/>
    </row>
    <row r="412" spans="1:3" x14ac:dyDescent="0.2">
      <c r="A412" s="6"/>
      <c r="B412" s="6"/>
      <c r="C412" s="6"/>
    </row>
    <row r="413" spans="1:3" x14ac:dyDescent="0.2">
      <c r="A413" s="6"/>
      <c r="B413" s="6"/>
      <c r="C413" s="6"/>
    </row>
    <row r="414" spans="1:3" x14ac:dyDescent="0.2">
      <c r="A414" s="6"/>
      <c r="B414" s="6"/>
      <c r="C414" s="6"/>
    </row>
    <row r="415" spans="1:3" x14ac:dyDescent="0.2">
      <c r="A415" s="6"/>
      <c r="B415" s="6"/>
      <c r="C415" s="6"/>
    </row>
    <row r="416" spans="1:3" x14ac:dyDescent="0.2">
      <c r="A416" s="6"/>
      <c r="B416" s="6"/>
      <c r="C416" s="6"/>
    </row>
    <row r="417" spans="1:3" x14ac:dyDescent="0.2">
      <c r="A417" s="6"/>
      <c r="B417" s="6"/>
      <c r="C417" s="6"/>
    </row>
    <row r="418" spans="1:3" x14ac:dyDescent="0.2">
      <c r="A418" s="6"/>
      <c r="B418" s="6"/>
      <c r="C418" s="6"/>
    </row>
    <row r="419" spans="1:3" x14ac:dyDescent="0.2">
      <c r="A419" s="6"/>
      <c r="B419" s="6"/>
      <c r="C419" s="6"/>
    </row>
    <row r="420" spans="1:3" x14ac:dyDescent="0.2">
      <c r="A420" s="6"/>
      <c r="B420" s="6"/>
      <c r="C420" s="6"/>
    </row>
    <row r="421" spans="1:3" x14ac:dyDescent="0.2">
      <c r="A421" s="6"/>
      <c r="B421" s="6"/>
      <c r="C421" s="6"/>
    </row>
    <row r="422" spans="1:3" x14ac:dyDescent="0.2">
      <c r="A422" s="6"/>
      <c r="B422" s="6"/>
      <c r="C422" s="6"/>
    </row>
    <row r="423" spans="1:3" x14ac:dyDescent="0.2">
      <c r="A423" s="6"/>
      <c r="B423" s="6"/>
      <c r="C423" s="6"/>
    </row>
    <row r="424" spans="1:3" x14ac:dyDescent="0.2">
      <c r="A424" s="6"/>
      <c r="B424" s="6"/>
      <c r="C424" s="6"/>
    </row>
    <row r="425" spans="1:3" x14ac:dyDescent="0.2">
      <c r="A425" s="6"/>
      <c r="B425" s="6"/>
      <c r="C425" s="6"/>
    </row>
    <row r="426" spans="1:3" x14ac:dyDescent="0.2">
      <c r="A426" s="6"/>
      <c r="B426" s="6"/>
      <c r="C426" s="6"/>
    </row>
    <row r="427" spans="1:3" x14ac:dyDescent="0.2">
      <c r="A427" s="6"/>
      <c r="B427" s="6"/>
      <c r="C427" s="6"/>
    </row>
    <row r="428" spans="1:3" x14ac:dyDescent="0.2">
      <c r="A428" s="6"/>
      <c r="B428" s="6"/>
      <c r="C428" s="6"/>
    </row>
    <row r="429" spans="1:3" x14ac:dyDescent="0.2">
      <c r="A429" s="6"/>
      <c r="B429" s="6"/>
      <c r="C429" s="6"/>
    </row>
    <row r="430" spans="1:3" x14ac:dyDescent="0.2">
      <c r="A430" s="6"/>
      <c r="B430" s="6"/>
      <c r="C430" s="6"/>
    </row>
    <row r="431" spans="1:3" x14ac:dyDescent="0.2">
      <c r="A431" s="6"/>
      <c r="B431" s="6"/>
      <c r="C431" s="6"/>
    </row>
    <row r="432" spans="1:3" x14ac:dyDescent="0.2">
      <c r="A432" s="6"/>
      <c r="B432" s="6"/>
      <c r="C432" s="6"/>
    </row>
    <row r="433" spans="1:3" x14ac:dyDescent="0.2">
      <c r="A433" s="6"/>
      <c r="B433" s="6"/>
      <c r="C433" s="6"/>
    </row>
    <row r="434" spans="1:3" x14ac:dyDescent="0.2">
      <c r="A434" s="6"/>
      <c r="B434" s="6"/>
      <c r="C434" s="6"/>
    </row>
    <row r="435" spans="1:3" x14ac:dyDescent="0.2">
      <c r="A435" s="6"/>
      <c r="B435" s="6"/>
      <c r="C435" s="6"/>
    </row>
    <row r="436" spans="1:3" x14ac:dyDescent="0.2">
      <c r="A436" s="6"/>
      <c r="B436" s="6"/>
      <c r="C436" s="6"/>
    </row>
    <row r="437" spans="1:3" x14ac:dyDescent="0.2">
      <c r="A437" s="6"/>
      <c r="B437" s="6"/>
      <c r="C437" s="6"/>
    </row>
    <row r="438" spans="1:3" x14ac:dyDescent="0.2">
      <c r="A438" s="6"/>
      <c r="B438" s="6"/>
      <c r="C438" s="6"/>
    </row>
    <row r="439" spans="1:3" x14ac:dyDescent="0.2">
      <c r="A439" s="6"/>
      <c r="B439" s="6"/>
      <c r="C439" s="6"/>
    </row>
    <row r="440" spans="1:3" x14ac:dyDescent="0.2">
      <c r="A440" s="6"/>
      <c r="B440" s="6"/>
      <c r="C440" s="6"/>
    </row>
    <row r="441" spans="1:3" x14ac:dyDescent="0.2">
      <c r="A441" s="6"/>
      <c r="B441" s="6"/>
      <c r="C441" s="6"/>
    </row>
    <row r="442" spans="1:3" x14ac:dyDescent="0.2">
      <c r="A442" s="6"/>
      <c r="B442" s="6"/>
      <c r="C442" s="6"/>
    </row>
    <row r="443" spans="1:3" x14ac:dyDescent="0.2">
      <c r="A443" s="6"/>
      <c r="B443" s="6"/>
      <c r="C443" s="6"/>
    </row>
    <row r="444" spans="1:3" x14ac:dyDescent="0.2">
      <c r="A444" s="6"/>
      <c r="B444" s="6"/>
      <c r="C444" s="6"/>
    </row>
    <row r="445" spans="1:3" x14ac:dyDescent="0.2">
      <c r="A445" s="6"/>
      <c r="B445" s="6"/>
      <c r="C445" s="6"/>
    </row>
    <row r="446" spans="1:3" x14ac:dyDescent="0.2">
      <c r="A446" s="6"/>
      <c r="B446" s="6"/>
      <c r="C446" s="6"/>
    </row>
    <row r="447" spans="1:3" x14ac:dyDescent="0.2">
      <c r="A447" s="6"/>
      <c r="B447" s="6"/>
      <c r="C447" s="6"/>
    </row>
    <row r="448" spans="1:3" x14ac:dyDescent="0.2">
      <c r="A448" s="6"/>
      <c r="B448" s="6"/>
      <c r="C448" s="6"/>
    </row>
    <row r="449" spans="1:3" x14ac:dyDescent="0.2">
      <c r="A449" s="6"/>
      <c r="B449" s="6"/>
      <c r="C449" s="6"/>
    </row>
    <row r="450" spans="1:3" x14ac:dyDescent="0.2">
      <c r="A450" s="6"/>
      <c r="B450" s="6"/>
      <c r="C450" s="6"/>
    </row>
    <row r="451" spans="1:3" x14ac:dyDescent="0.2">
      <c r="A451" s="6"/>
      <c r="B451" s="6"/>
      <c r="C451" s="6"/>
    </row>
    <row r="452" spans="1:3" x14ac:dyDescent="0.2">
      <c r="A452" s="6"/>
      <c r="B452" s="6"/>
      <c r="C452" s="6"/>
    </row>
    <row r="453" spans="1:3" x14ac:dyDescent="0.2">
      <c r="A453" s="6"/>
      <c r="B453" s="6"/>
      <c r="C453" s="6"/>
    </row>
    <row r="454" spans="1:3" x14ac:dyDescent="0.2">
      <c r="A454" s="6"/>
      <c r="B454" s="6"/>
      <c r="C454" s="6"/>
    </row>
    <row r="455" spans="1:3" x14ac:dyDescent="0.2">
      <c r="A455" s="6"/>
      <c r="B455" s="6"/>
      <c r="C455" s="6"/>
    </row>
    <row r="456" spans="1:3" x14ac:dyDescent="0.2">
      <c r="A456" s="6"/>
      <c r="B456" s="6"/>
      <c r="C456" s="6"/>
    </row>
    <row r="457" spans="1:3" x14ac:dyDescent="0.2">
      <c r="A457" s="6"/>
      <c r="B457" s="6"/>
      <c r="C457" s="6"/>
    </row>
    <row r="458" spans="1:3" x14ac:dyDescent="0.2">
      <c r="A458" s="6"/>
      <c r="B458" s="6"/>
      <c r="C458" s="6"/>
    </row>
    <row r="459" spans="1:3" x14ac:dyDescent="0.2">
      <c r="A459" s="6"/>
      <c r="B459" s="6"/>
      <c r="C459" s="6"/>
    </row>
    <row r="460" spans="1:3" x14ac:dyDescent="0.2">
      <c r="A460" s="6"/>
      <c r="B460" s="6"/>
      <c r="C460" s="6"/>
    </row>
    <row r="461" spans="1:3" x14ac:dyDescent="0.2">
      <c r="A461" s="6"/>
      <c r="B461" s="6"/>
      <c r="C461" s="6"/>
    </row>
    <row r="462" spans="1:3" x14ac:dyDescent="0.2">
      <c r="A462" s="6"/>
      <c r="B462" s="6"/>
      <c r="C462" s="6"/>
    </row>
    <row r="463" spans="1:3" x14ac:dyDescent="0.2">
      <c r="A463" s="6"/>
      <c r="B463" s="6"/>
      <c r="C463" s="6"/>
    </row>
    <row r="464" spans="1:3" x14ac:dyDescent="0.2">
      <c r="A464" s="6"/>
      <c r="B464" s="6"/>
      <c r="C464" s="6"/>
    </row>
    <row r="465" spans="1:3" x14ac:dyDescent="0.2">
      <c r="A465" s="6"/>
      <c r="B465" s="6"/>
      <c r="C465" s="6"/>
    </row>
    <row r="466" spans="1:3" x14ac:dyDescent="0.2">
      <c r="A466" s="6"/>
      <c r="B466" s="6"/>
      <c r="C466" s="6"/>
    </row>
    <row r="467" spans="1:3" x14ac:dyDescent="0.2">
      <c r="A467" s="6"/>
      <c r="B467" s="6"/>
      <c r="C467" s="6"/>
    </row>
    <row r="468" spans="1:3" x14ac:dyDescent="0.2">
      <c r="A468" s="6"/>
      <c r="B468" s="6"/>
      <c r="C468" s="6"/>
    </row>
    <row r="469" spans="1:3" x14ac:dyDescent="0.2">
      <c r="A469" s="6"/>
      <c r="B469" s="6"/>
      <c r="C469" s="6"/>
    </row>
    <row r="470" spans="1:3" x14ac:dyDescent="0.2">
      <c r="A470" s="6"/>
      <c r="B470" s="6"/>
      <c r="C470" s="6"/>
    </row>
    <row r="471" spans="1:3" x14ac:dyDescent="0.2">
      <c r="A471" s="6"/>
      <c r="B471" s="6"/>
      <c r="C471" s="6"/>
    </row>
    <row r="472" spans="1:3" x14ac:dyDescent="0.2">
      <c r="A472" s="6"/>
      <c r="B472" s="6"/>
      <c r="C472" s="6"/>
    </row>
    <row r="473" spans="1:3" x14ac:dyDescent="0.2">
      <c r="A473" s="6"/>
      <c r="B473" s="6"/>
      <c r="C473" s="6"/>
    </row>
    <row r="474" spans="1:3" x14ac:dyDescent="0.2">
      <c r="A474" s="6"/>
      <c r="B474" s="6"/>
      <c r="C474" s="6"/>
    </row>
    <row r="475" spans="1:3" x14ac:dyDescent="0.2">
      <c r="A475" s="6"/>
      <c r="B475" s="6"/>
      <c r="C475" s="6"/>
    </row>
    <row r="476" spans="1:3" x14ac:dyDescent="0.2">
      <c r="A476" s="6"/>
      <c r="B476" s="6"/>
      <c r="C476" s="6"/>
    </row>
    <row r="477" spans="1:3" x14ac:dyDescent="0.2">
      <c r="A477" s="6"/>
      <c r="B477" s="6"/>
      <c r="C477" s="6"/>
    </row>
    <row r="478" spans="1:3" x14ac:dyDescent="0.2">
      <c r="A478" s="6"/>
      <c r="B478" s="6"/>
      <c r="C478" s="6"/>
    </row>
    <row r="479" spans="1:3" x14ac:dyDescent="0.2">
      <c r="A479" s="6"/>
      <c r="B479" s="6"/>
      <c r="C479" s="6"/>
    </row>
    <row r="480" spans="1:3" x14ac:dyDescent="0.2">
      <c r="A480" s="6"/>
      <c r="B480" s="6"/>
      <c r="C480" s="6"/>
    </row>
    <row r="481" spans="1:3" x14ac:dyDescent="0.2">
      <c r="A481" s="6"/>
      <c r="B481" s="6"/>
      <c r="C481" s="6"/>
    </row>
    <row r="482" spans="1:3" x14ac:dyDescent="0.2">
      <c r="A482" s="6"/>
      <c r="B482" s="6"/>
      <c r="C482" s="6"/>
    </row>
    <row r="483" spans="1:3" x14ac:dyDescent="0.2">
      <c r="A483" s="6"/>
      <c r="B483" s="6"/>
      <c r="C483" s="6"/>
    </row>
    <row r="484" spans="1:3" x14ac:dyDescent="0.2">
      <c r="A484" s="6"/>
      <c r="B484" s="6"/>
      <c r="C484" s="6"/>
    </row>
    <row r="485" spans="1:3" x14ac:dyDescent="0.2">
      <c r="A485" s="6"/>
      <c r="B485" s="6"/>
      <c r="C485" s="6"/>
    </row>
    <row r="486" spans="1:3" x14ac:dyDescent="0.2">
      <c r="A486" s="6"/>
      <c r="B486" s="6"/>
      <c r="C486" s="6"/>
    </row>
    <row r="487" spans="1:3" x14ac:dyDescent="0.2">
      <c r="A487" s="6"/>
      <c r="B487" s="6"/>
      <c r="C487" s="6"/>
    </row>
  </sheetData>
  <customSheetViews>
    <customSheetView guid="{A29D2C49-6883-4FEE-B314-DF0DB226D6FA}" scale="98" hiddenRows="1">
      <selection activeCell="L221" sqref="L221"/>
      <pageMargins left="0.75" right="0.75" top="1" bottom="1" header="0.5" footer="0.5"/>
      <pageSetup paperSize="9" scale="90" orientation="landscape" r:id="rId1"/>
      <headerFooter alignWithMargins="0"/>
    </customSheetView>
    <customSheetView guid="{3A56BBDD-68CD-4AEA-B9E4-12391459D4C4}" scale="98" showPageBreaks="1" hiddenRows="1">
      <selection activeCell="S15" sqref="S14:S15"/>
      <pageMargins left="0.75" right="0.75" top="1" bottom="1" header="0.5" footer="0.5"/>
      <pageSetup paperSize="9" scale="90" orientation="landscape" r:id="rId2"/>
      <headerFooter alignWithMargins="0"/>
    </customSheetView>
    <customSheetView guid="{CFE03FCF-A4D8-435A-8A9B-0544466F5A93}" scale="120" showPageBreaks="1" hiddenRows="1" topLeftCell="A7">
      <pane ySplit="7" topLeftCell="A173" activePane="bottomLeft" state="frozen"/>
      <selection pane="bottomLeft" activeCell="C184" sqref="C184"/>
      <pageMargins left="0.75" right="0.75" top="1" bottom="1" header="0.5" footer="0.5"/>
      <pageSetup paperSize="9" scale="90" orientation="landscape" r:id="rId3"/>
      <headerFooter alignWithMargins="0"/>
    </customSheetView>
    <customSheetView guid="{43FF7C23-A63E-4885-AB2A-D15FDDD51B01}" scale="98" hiddenRows="1" topLeftCell="A202">
      <selection activeCell="L221" sqref="L221"/>
      <pageMargins left="0.75" right="0.75" top="1" bottom="1" header="0.5" footer="0.5"/>
      <pageSetup paperSize="9" scale="90" orientation="landscape" r:id="rId4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75" right="0.75" top="1" bottom="1" header="0.5" footer="0.5"/>
  <pageSetup paperSize="9" scale="90" orientation="landscape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A29D2C49-6883-4FEE-B314-DF0DB226D6FA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  <customSheetView guid="{43FF7C23-A63E-4885-AB2A-D15FDDD51B01}" topLeftCell="A5">
      <selection activeCell="N34" sqref="N34"/>
      <pageMargins left="0.75" right="0.75" top="1" bottom="1" header="0.5" footer="0.5"/>
      <pageSetup paperSize="9" orientation="landscape" r:id="rId4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RowHeight="12.75" x14ac:dyDescent="0.2"/>
  <sheetData/>
  <customSheetViews>
    <customSheetView guid="{A29D2C49-6883-4FEE-B314-DF0DB226D6FA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3"/>
      <headerFooter alignWithMargins="0"/>
    </customSheetView>
    <customSheetView guid="{43FF7C23-A63E-4885-AB2A-D15FDDD51B01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4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Agnese</cp:lastModifiedBy>
  <cp:lastPrinted>2017-02-16T12:12:07Z</cp:lastPrinted>
  <dcterms:created xsi:type="dcterms:W3CDTF">2010-02-05T08:24:46Z</dcterms:created>
  <dcterms:modified xsi:type="dcterms:W3CDTF">2017-02-20T13:49:19Z</dcterms:modified>
</cp:coreProperties>
</file>