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Revision="1"/>
  <bookViews>
    <workbookView xWindow="0" yWindow="0" windowWidth="25470" windowHeight="6660"/>
  </bookViews>
  <sheets>
    <sheet name="Sheet1" sheetId="1" r:id="rId1"/>
    <sheet name="Sheet2" sheetId="2" r:id="rId2"/>
    <sheet name="Sheet3" sheetId="3" r:id="rId3"/>
  </sheets>
  <definedNames>
    <definedName name="Z_18D97A30_C073_421F_9382_6A0AF512C109_.wvu.Rows" localSheetId="0" hidden="1">Sheet1!$2:$2,Sheet1!$588:$588</definedName>
    <definedName name="Z_3A56BBDD_68CD_4AEA_B9E4_12391459D4C4_.wvu.Rows" localSheetId="0" hidden="1">Sheet1!$2:$2,Sheet1!$588:$588</definedName>
    <definedName name="Z_9DC6EC47_75DF_415E_9A1D_8C24CA345F5B_.wvu.Rows" localSheetId="0" hidden="1">Sheet1!$2:$2,Sheet1!$588:$588</definedName>
  </definedNames>
  <calcPr calcId="152511"/>
  <customWorkbookViews>
    <customWorkbookView name="Agnese - Personal View" guid="{18D97A30-C073-421F-9382-6A0AF512C109}" mergeInterval="0" personalView="1" maximized="1" windowWidth="1366" windowHeight="512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Dace Riterfelte - Personal View" guid="{9DC6EC47-75DF-415E-9A1D-8C24CA345F5B}" mergeInterval="0" personalView="1" xWindow="125" yWindow="125" windowWidth="1700" windowHeight="614" activeSheetId="1"/>
  </customWorkbookViews>
</workbook>
</file>

<file path=xl/calcChain.xml><?xml version="1.0" encoding="utf-8"?>
<calcChain xmlns="http://schemas.openxmlformats.org/spreadsheetml/2006/main">
  <c r="E349" i="1" l="1"/>
  <c r="F349" i="1"/>
  <c r="G349" i="1"/>
  <c r="H349" i="1"/>
  <c r="I349" i="1"/>
  <c r="J349" i="1"/>
  <c r="K349" i="1"/>
  <c r="L349" i="1"/>
  <c r="M349" i="1"/>
  <c r="E292" i="1" l="1"/>
  <c r="F292" i="1"/>
  <c r="G292" i="1"/>
  <c r="H292" i="1"/>
  <c r="I292" i="1"/>
  <c r="J292" i="1"/>
  <c r="K292" i="1"/>
  <c r="L292" i="1"/>
  <c r="M292" i="1"/>
  <c r="E130" i="1" l="1"/>
  <c r="E142" i="1" s="1"/>
  <c r="F130" i="1"/>
  <c r="F142" i="1" s="1"/>
  <c r="G130" i="1"/>
  <c r="G142" i="1" s="1"/>
  <c r="H130" i="1"/>
  <c r="H142" i="1" s="1"/>
  <c r="I130" i="1"/>
  <c r="I142" i="1" s="1"/>
  <c r="J130" i="1"/>
  <c r="J142" i="1" s="1"/>
  <c r="K130" i="1"/>
  <c r="L130" i="1"/>
  <c r="M130" i="1"/>
  <c r="E127" i="1"/>
  <c r="F127" i="1"/>
  <c r="G127" i="1"/>
  <c r="H127" i="1"/>
  <c r="I127" i="1"/>
  <c r="J127" i="1"/>
  <c r="K127" i="1"/>
  <c r="L127" i="1"/>
  <c r="M127" i="1"/>
  <c r="E16" i="1"/>
  <c r="E73" i="1" s="1"/>
  <c r="F16" i="1"/>
  <c r="F73" i="1" s="1"/>
  <c r="G16" i="1"/>
  <c r="G73" i="1" s="1"/>
  <c r="H16" i="1"/>
  <c r="H73" i="1" s="1"/>
  <c r="I16" i="1"/>
  <c r="I73" i="1" s="1"/>
  <c r="J16" i="1"/>
  <c r="J73" i="1" s="1"/>
  <c r="K16" i="1"/>
  <c r="K73" i="1" s="1"/>
  <c r="L16" i="1"/>
  <c r="L73" i="1" s="1"/>
  <c r="M16" i="1"/>
  <c r="M73" i="1" s="1"/>
  <c r="E524" i="1"/>
  <c r="F524" i="1"/>
  <c r="G524" i="1"/>
  <c r="H524" i="1"/>
  <c r="I524" i="1"/>
  <c r="J524" i="1"/>
  <c r="K524" i="1"/>
  <c r="L524" i="1"/>
  <c r="M524" i="1"/>
  <c r="E380" i="1"/>
  <c r="F380" i="1"/>
  <c r="G380" i="1"/>
  <c r="H380" i="1"/>
  <c r="I380" i="1"/>
  <c r="J380" i="1"/>
  <c r="K380" i="1"/>
  <c r="L380" i="1"/>
  <c r="M380" i="1"/>
  <c r="E313" i="1"/>
  <c r="F313" i="1"/>
  <c r="G313" i="1"/>
  <c r="H313" i="1"/>
  <c r="I313" i="1"/>
  <c r="J313" i="1"/>
  <c r="K313" i="1"/>
  <c r="K395" i="1" s="1"/>
  <c r="L313" i="1"/>
  <c r="M313" i="1"/>
  <c r="E268" i="1"/>
  <c r="F268" i="1"/>
  <c r="G268" i="1"/>
  <c r="H268" i="1"/>
  <c r="I268" i="1"/>
  <c r="J268" i="1"/>
  <c r="K268" i="1"/>
  <c r="L268" i="1"/>
  <c r="M268" i="1"/>
  <c r="E217" i="1"/>
  <c r="F217" i="1"/>
  <c r="G217" i="1"/>
  <c r="H217" i="1"/>
  <c r="I217" i="1"/>
  <c r="J217" i="1"/>
  <c r="K217" i="1"/>
  <c r="L217" i="1"/>
  <c r="M217" i="1"/>
  <c r="G395" i="1" l="1"/>
  <c r="M395" i="1"/>
  <c r="I395" i="1"/>
  <c r="E395" i="1"/>
  <c r="J395" i="1"/>
  <c r="F395" i="1"/>
  <c r="L395" i="1"/>
  <c r="H395" i="1"/>
  <c r="E145" i="1"/>
  <c r="F145" i="1"/>
  <c r="G145" i="1"/>
  <c r="H145" i="1"/>
  <c r="I145" i="1"/>
  <c r="J145" i="1"/>
  <c r="K145" i="1"/>
  <c r="L145" i="1"/>
  <c r="M145" i="1"/>
  <c r="E134" i="1" l="1"/>
  <c r="F134" i="1"/>
  <c r="G134" i="1"/>
  <c r="H134" i="1"/>
  <c r="I134" i="1"/>
  <c r="J134" i="1"/>
  <c r="K134" i="1"/>
  <c r="L134" i="1"/>
  <c r="M134" i="1"/>
  <c r="E125" i="1"/>
  <c r="F125" i="1"/>
  <c r="G125" i="1"/>
  <c r="H125" i="1"/>
  <c r="I125" i="1"/>
  <c r="J125" i="1"/>
  <c r="K125" i="1"/>
  <c r="L125" i="1"/>
  <c r="M125" i="1"/>
  <c r="E122" i="1"/>
  <c r="F122" i="1"/>
  <c r="G122" i="1"/>
  <c r="H122" i="1"/>
  <c r="I122" i="1"/>
  <c r="J122" i="1"/>
  <c r="K122" i="1"/>
  <c r="L122" i="1"/>
  <c r="M122" i="1"/>
  <c r="E119" i="1"/>
  <c r="F119" i="1"/>
  <c r="G119" i="1"/>
  <c r="H119" i="1"/>
  <c r="I119" i="1"/>
  <c r="J119" i="1"/>
  <c r="K119" i="1"/>
  <c r="L119" i="1"/>
  <c r="M119" i="1"/>
  <c r="E116" i="1"/>
  <c r="F116" i="1"/>
  <c r="G116" i="1"/>
  <c r="H116" i="1"/>
  <c r="I116" i="1"/>
  <c r="J116" i="1"/>
  <c r="K116" i="1"/>
  <c r="L116" i="1"/>
  <c r="M116" i="1"/>
  <c r="E113" i="1"/>
  <c r="F113" i="1"/>
  <c r="G113" i="1"/>
  <c r="H113" i="1"/>
  <c r="I113" i="1"/>
  <c r="J113" i="1"/>
  <c r="K113" i="1"/>
  <c r="L113" i="1"/>
  <c r="M113" i="1"/>
  <c r="E110" i="1"/>
  <c r="F110" i="1"/>
  <c r="G110" i="1"/>
  <c r="H110" i="1"/>
  <c r="I110" i="1"/>
  <c r="J110" i="1"/>
  <c r="K110" i="1"/>
  <c r="L110" i="1"/>
  <c r="M110" i="1"/>
  <c r="E107" i="1"/>
  <c r="F107" i="1"/>
  <c r="G107" i="1"/>
  <c r="H107" i="1"/>
  <c r="I107" i="1"/>
  <c r="J107" i="1"/>
  <c r="K107" i="1"/>
  <c r="L107" i="1"/>
  <c r="M107" i="1"/>
  <c r="E104" i="1"/>
  <c r="F104" i="1"/>
  <c r="G104" i="1"/>
  <c r="H104" i="1"/>
  <c r="I104" i="1"/>
  <c r="J104" i="1"/>
  <c r="K104" i="1"/>
  <c r="L104" i="1"/>
  <c r="M104" i="1"/>
  <c r="E101" i="1"/>
  <c r="F101" i="1"/>
  <c r="G101" i="1"/>
  <c r="H101" i="1"/>
  <c r="I101" i="1"/>
  <c r="J101" i="1"/>
  <c r="K101" i="1"/>
  <c r="L101" i="1"/>
  <c r="M101" i="1"/>
  <c r="E98" i="1"/>
  <c r="F98" i="1"/>
  <c r="G98" i="1"/>
  <c r="H98" i="1"/>
  <c r="I98" i="1"/>
  <c r="J98" i="1"/>
  <c r="K98" i="1"/>
  <c r="L98" i="1"/>
  <c r="M98" i="1"/>
  <c r="E95" i="1"/>
  <c r="F95" i="1"/>
  <c r="G95" i="1"/>
  <c r="H95" i="1"/>
  <c r="I95" i="1"/>
  <c r="J95" i="1"/>
  <c r="K95" i="1"/>
  <c r="L95" i="1"/>
  <c r="M95" i="1"/>
  <c r="E92" i="1"/>
  <c r="F92" i="1"/>
  <c r="G92" i="1"/>
  <c r="H92" i="1"/>
  <c r="I92" i="1"/>
  <c r="J92" i="1"/>
  <c r="K92" i="1"/>
  <c r="L92" i="1"/>
  <c r="M92" i="1"/>
  <c r="E398" i="1" l="1"/>
  <c r="F398" i="1"/>
  <c r="G398" i="1"/>
  <c r="H398" i="1"/>
  <c r="I398" i="1"/>
  <c r="J398" i="1"/>
  <c r="K398" i="1"/>
  <c r="L398" i="1"/>
  <c r="M398" i="1"/>
  <c r="E397" i="1"/>
  <c r="F397" i="1"/>
  <c r="G397" i="1"/>
  <c r="H397" i="1"/>
  <c r="I397" i="1"/>
  <c r="J397" i="1"/>
  <c r="K397" i="1"/>
  <c r="L397" i="1"/>
  <c r="M397" i="1"/>
  <c r="M513" i="1"/>
  <c r="L513" i="1"/>
  <c r="K513" i="1"/>
  <c r="J513" i="1"/>
  <c r="I513" i="1"/>
  <c r="H513" i="1"/>
  <c r="G513" i="1"/>
  <c r="F513" i="1"/>
  <c r="E513" i="1"/>
  <c r="D512" i="1"/>
  <c r="C512" i="1" s="1"/>
  <c r="D511" i="1"/>
  <c r="C511" i="1" s="1"/>
  <c r="C581" i="1"/>
  <c r="C585" i="1"/>
  <c r="C591" i="1"/>
  <c r="D513" i="1" l="1"/>
  <c r="C513" i="1"/>
  <c r="E576" i="1"/>
  <c r="F576" i="1"/>
  <c r="G576" i="1"/>
  <c r="H576" i="1"/>
  <c r="I576" i="1"/>
  <c r="J576" i="1"/>
  <c r="K576" i="1"/>
  <c r="L576" i="1"/>
  <c r="M576" i="1"/>
  <c r="E573" i="1"/>
  <c r="F573" i="1"/>
  <c r="G573" i="1"/>
  <c r="H573" i="1"/>
  <c r="I573" i="1"/>
  <c r="J573" i="1"/>
  <c r="K573" i="1"/>
  <c r="L573" i="1"/>
  <c r="M573" i="1"/>
  <c r="E570" i="1"/>
  <c r="F570" i="1"/>
  <c r="G570" i="1"/>
  <c r="H570" i="1"/>
  <c r="I570" i="1"/>
  <c r="J570" i="1"/>
  <c r="K570" i="1"/>
  <c r="L570" i="1"/>
  <c r="M570" i="1"/>
  <c r="E567" i="1"/>
  <c r="F567" i="1"/>
  <c r="G567" i="1"/>
  <c r="H567" i="1"/>
  <c r="I567" i="1"/>
  <c r="J567" i="1"/>
  <c r="K567" i="1"/>
  <c r="L567" i="1"/>
  <c r="M567" i="1"/>
  <c r="E564" i="1"/>
  <c r="F564" i="1"/>
  <c r="G564" i="1"/>
  <c r="H564" i="1"/>
  <c r="I564" i="1"/>
  <c r="J564" i="1"/>
  <c r="K564" i="1"/>
  <c r="L564" i="1"/>
  <c r="M564" i="1"/>
  <c r="E561" i="1"/>
  <c r="F561" i="1"/>
  <c r="G561" i="1"/>
  <c r="H561" i="1"/>
  <c r="I561" i="1"/>
  <c r="J561" i="1"/>
  <c r="K561" i="1"/>
  <c r="L561" i="1"/>
  <c r="M561" i="1"/>
  <c r="E558" i="1"/>
  <c r="F558" i="1"/>
  <c r="G558" i="1"/>
  <c r="H558" i="1"/>
  <c r="I558" i="1"/>
  <c r="J558" i="1"/>
  <c r="K558" i="1"/>
  <c r="L558" i="1"/>
  <c r="M558" i="1"/>
  <c r="E555" i="1"/>
  <c r="F555" i="1"/>
  <c r="G555" i="1"/>
  <c r="H555" i="1"/>
  <c r="I555" i="1"/>
  <c r="J555" i="1"/>
  <c r="K555" i="1"/>
  <c r="L555" i="1"/>
  <c r="M555" i="1"/>
  <c r="E552" i="1"/>
  <c r="F552" i="1"/>
  <c r="G552" i="1"/>
  <c r="H552" i="1"/>
  <c r="I552" i="1"/>
  <c r="J552" i="1"/>
  <c r="K552" i="1"/>
  <c r="L552" i="1"/>
  <c r="M552" i="1"/>
  <c r="E549" i="1"/>
  <c r="F549" i="1"/>
  <c r="G549" i="1"/>
  <c r="H549" i="1"/>
  <c r="I549" i="1"/>
  <c r="J549" i="1"/>
  <c r="K549" i="1"/>
  <c r="L549" i="1"/>
  <c r="M549" i="1"/>
  <c r="E546" i="1"/>
  <c r="F546" i="1"/>
  <c r="G546" i="1"/>
  <c r="H546" i="1"/>
  <c r="I546" i="1"/>
  <c r="J546" i="1"/>
  <c r="K546" i="1"/>
  <c r="L546" i="1"/>
  <c r="M546" i="1"/>
  <c r="E543" i="1"/>
  <c r="F543" i="1"/>
  <c r="G543" i="1"/>
  <c r="H543" i="1"/>
  <c r="I543" i="1"/>
  <c r="J543" i="1"/>
  <c r="K543" i="1"/>
  <c r="L543" i="1"/>
  <c r="M543" i="1"/>
  <c r="E540" i="1"/>
  <c r="F540" i="1"/>
  <c r="G540" i="1"/>
  <c r="H540" i="1"/>
  <c r="I540" i="1"/>
  <c r="J540" i="1"/>
  <c r="K540" i="1"/>
  <c r="L540" i="1"/>
  <c r="M540" i="1"/>
  <c r="E537" i="1"/>
  <c r="F537" i="1"/>
  <c r="G537" i="1"/>
  <c r="H537" i="1"/>
  <c r="I537" i="1"/>
  <c r="J537" i="1"/>
  <c r="K537" i="1"/>
  <c r="L537" i="1"/>
  <c r="M537" i="1"/>
  <c r="E534" i="1"/>
  <c r="F534" i="1"/>
  <c r="G534" i="1"/>
  <c r="H534" i="1"/>
  <c r="I534" i="1"/>
  <c r="J534" i="1"/>
  <c r="K534" i="1"/>
  <c r="L534" i="1"/>
  <c r="M534" i="1"/>
  <c r="E531" i="1"/>
  <c r="F531" i="1"/>
  <c r="G531" i="1"/>
  <c r="H531" i="1"/>
  <c r="I531" i="1"/>
  <c r="J531" i="1"/>
  <c r="K531" i="1"/>
  <c r="L531" i="1"/>
  <c r="M531" i="1"/>
  <c r="E528" i="1"/>
  <c r="F528" i="1"/>
  <c r="G528" i="1"/>
  <c r="H528" i="1"/>
  <c r="I528" i="1"/>
  <c r="J528" i="1"/>
  <c r="K528" i="1"/>
  <c r="L528" i="1"/>
  <c r="M528" i="1"/>
  <c r="D575" i="1"/>
  <c r="C575" i="1" s="1"/>
  <c r="D572" i="1"/>
  <c r="C572" i="1" s="1"/>
  <c r="D569" i="1"/>
  <c r="C569" i="1" s="1"/>
  <c r="D566" i="1"/>
  <c r="C566" i="1" s="1"/>
  <c r="D563" i="1"/>
  <c r="C563" i="1" s="1"/>
  <c r="D560" i="1"/>
  <c r="C560" i="1" s="1"/>
  <c r="D557" i="1"/>
  <c r="C557" i="1" s="1"/>
  <c r="D554" i="1"/>
  <c r="C554" i="1" s="1"/>
  <c r="D551" i="1"/>
  <c r="C551" i="1" s="1"/>
  <c r="D548" i="1"/>
  <c r="C548" i="1" s="1"/>
  <c r="D545" i="1"/>
  <c r="C545" i="1" s="1"/>
  <c r="D542" i="1"/>
  <c r="C542" i="1" s="1"/>
  <c r="D539" i="1"/>
  <c r="C539" i="1" s="1"/>
  <c r="D536" i="1"/>
  <c r="C536" i="1" s="1"/>
  <c r="D533" i="1"/>
  <c r="C533" i="1" s="1"/>
  <c r="D530" i="1"/>
  <c r="C530" i="1" s="1"/>
  <c r="D527" i="1"/>
  <c r="E523" i="1"/>
  <c r="E525" i="1" s="1"/>
  <c r="F523" i="1"/>
  <c r="F525" i="1" s="1"/>
  <c r="G523" i="1"/>
  <c r="G525" i="1" s="1"/>
  <c r="H523" i="1"/>
  <c r="H525" i="1" s="1"/>
  <c r="I523" i="1"/>
  <c r="I525" i="1" s="1"/>
  <c r="J523" i="1"/>
  <c r="J525" i="1" s="1"/>
  <c r="K523" i="1"/>
  <c r="K525" i="1" s="1"/>
  <c r="L523" i="1"/>
  <c r="L525" i="1" s="1"/>
  <c r="M523" i="1"/>
  <c r="M525" i="1" s="1"/>
  <c r="D524" i="1" l="1"/>
  <c r="C527" i="1"/>
  <c r="C524" i="1" s="1"/>
  <c r="E522" i="1"/>
  <c r="F522" i="1"/>
  <c r="G522" i="1"/>
  <c r="H522" i="1"/>
  <c r="I522" i="1"/>
  <c r="J522" i="1"/>
  <c r="K522" i="1"/>
  <c r="L522" i="1"/>
  <c r="M522" i="1"/>
  <c r="E519" i="1"/>
  <c r="F519" i="1"/>
  <c r="G519" i="1"/>
  <c r="H519" i="1"/>
  <c r="I519" i="1"/>
  <c r="J519" i="1"/>
  <c r="K519" i="1"/>
  <c r="L519" i="1"/>
  <c r="M519" i="1"/>
  <c r="E516" i="1"/>
  <c r="F516" i="1"/>
  <c r="G516" i="1"/>
  <c r="H516" i="1"/>
  <c r="I516" i="1"/>
  <c r="J516" i="1"/>
  <c r="K516" i="1"/>
  <c r="L516" i="1"/>
  <c r="M516" i="1"/>
  <c r="E510" i="1"/>
  <c r="F510" i="1"/>
  <c r="G510" i="1"/>
  <c r="H510" i="1"/>
  <c r="I510" i="1"/>
  <c r="J510" i="1"/>
  <c r="K510" i="1"/>
  <c r="L510" i="1"/>
  <c r="M510" i="1"/>
  <c r="E507" i="1"/>
  <c r="F507" i="1"/>
  <c r="G507" i="1"/>
  <c r="H507" i="1"/>
  <c r="I507" i="1"/>
  <c r="J507" i="1"/>
  <c r="K507" i="1"/>
  <c r="L507" i="1"/>
  <c r="M507" i="1"/>
  <c r="E504" i="1"/>
  <c r="F504" i="1"/>
  <c r="G504" i="1"/>
  <c r="H504" i="1"/>
  <c r="I504" i="1"/>
  <c r="J504" i="1"/>
  <c r="K504" i="1"/>
  <c r="L504" i="1"/>
  <c r="M504" i="1"/>
  <c r="E501" i="1"/>
  <c r="F501" i="1"/>
  <c r="G501" i="1"/>
  <c r="H501" i="1"/>
  <c r="I501" i="1"/>
  <c r="J501" i="1"/>
  <c r="K501" i="1"/>
  <c r="L501" i="1"/>
  <c r="M501" i="1"/>
  <c r="E498" i="1"/>
  <c r="F498" i="1"/>
  <c r="G498" i="1"/>
  <c r="H498" i="1"/>
  <c r="I498" i="1"/>
  <c r="J498" i="1"/>
  <c r="K498" i="1"/>
  <c r="L498" i="1"/>
  <c r="M498" i="1"/>
  <c r="E495" i="1"/>
  <c r="F495" i="1"/>
  <c r="G495" i="1"/>
  <c r="H495" i="1"/>
  <c r="I495" i="1"/>
  <c r="J495" i="1"/>
  <c r="K495" i="1"/>
  <c r="L495" i="1"/>
  <c r="M495" i="1"/>
  <c r="E492" i="1"/>
  <c r="F492" i="1"/>
  <c r="G492" i="1"/>
  <c r="H492" i="1"/>
  <c r="I492" i="1"/>
  <c r="J492" i="1"/>
  <c r="K492" i="1"/>
  <c r="L492" i="1"/>
  <c r="M492" i="1"/>
  <c r="E489" i="1"/>
  <c r="F489" i="1"/>
  <c r="G489" i="1"/>
  <c r="H489" i="1"/>
  <c r="I489" i="1"/>
  <c r="J489" i="1"/>
  <c r="K489" i="1"/>
  <c r="L489" i="1"/>
  <c r="M489" i="1"/>
  <c r="E486" i="1"/>
  <c r="F486" i="1"/>
  <c r="G486" i="1"/>
  <c r="H486" i="1"/>
  <c r="I486" i="1"/>
  <c r="J486" i="1"/>
  <c r="K486" i="1"/>
  <c r="L486" i="1"/>
  <c r="M486" i="1"/>
  <c r="E483" i="1"/>
  <c r="F483" i="1"/>
  <c r="G483" i="1"/>
  <c r="H483" i="1"/>
  <c r="I483" i="1"/>
  <c r="J483" i="1"/>
  <c r="K483" i="1"/>
  <c r="L483" i="1"/>
  <c r="M483" i="1"/>
  <c r="E480" i="1"/>
  <c r="F480" i="1"/>
  <c r="G480" i="1"/>
  <c r="H480" i="1"/>
  <c r="I480" i="1"/>
  <c r="J480" i="1"/>
  <c r="K480" i="1"/>
  <c r="L480" i="1"/>
  <c r="M480" i="1"/>
  <c r="E477" i="1"/>
  <c r="F477" i="1"/>
  <c r="G477" i="1"/>
  <c r="H477" i="1"/>
  <c r="I477" i="1"/>
  <c r="J477" i="1"/>
  <c r="K477" i="1"/>
  <c r="L477" i="1"/>
  <c r="M477" i="1"/>
  <c r="E474" i="1"/>
  <c r="F474" i="1"/>
  <c r="G474" i="1"/>
  <c r="H474" i="1"/>
  <c r="I474" i="1"/>
  <c r="J474" i="1"/>
  <c r="K474" i="1"/>
  <c r="L474" i="1"/>
  <c r="M474" i="1"/>
  <c r="E471" i="1"/>
  <c r="F471" i="1"/>
  <c r="G471" i="1"/>
  <c r="H471" i="1"/>
  <c r="I471" i="1"/>
  <c r="J471" i="1"/>
  <c r="K471" i="1"/>
  <c r="L471" i="1"/>
  <c r="M471" i="1"/>
  <c r="E468" i="1"/>
  <c r="F468" i="1"/>
  <c r="G468" i="1"/>
  <c r="H468" i="1"/>
  <c r="I468" i="1"/>
  <c r="J468" i="1"/>
  <c r="K468" i="1"/>
  <c r="L468" i="1"/>
  <c r="M468" i="1"/>
  <c r="E465" i="1"/>
  <c r="F465" i="1"/>
  <c r="G465" i="1"/>
  <c r="H465" i="1"/>
  <c r="I465" i="1"/>
  <c r="J465" i="1"/>
  <c r="K465" i="1"/>
  <c r="L465" i="1"/>
  <c r="M465" i="1"/>
  <c r="E462" i="1"/>
  <c r="F462" i="1"/>
  <c r="G462" i="1"/>
  <c r="H462" i="1"/>
  <c r="I462" i="1"/>
  <c r="J462" i="1"/>
  <c r="K462" i="1"/>
  <c r="L462" i="1"/>
  <c r="M462" i="1"/>
  <c r="E459" i="1"/>
  <c r="F459" i="1"/>
  <c r="G459" i="1"/>
  <c r="H459" i="1"/>
  <c r="I459" i="1"/>
  <c r="J459" i="1"/>
  <c r="K459" i="1"/>
  <c r="L459" i="1"/>
  <c r="M459" i="1"/>
  <c r="E456" i="1"/>
  <c r="F456" i="1"/>
  <c r="G456" i="1"/>
  <c r="H456" i="1"/>
  <c r="I456" i="1"/>
  <c r="J456" i="1"/>
  <c r="K456" i="1"/>
  <c r="L456" i="1"/>
  <c r="M456" i="1"/>
  <c r="E453" i="1"/>
  <c r="F453" i="1"/>
  <c r="G453" i="1"/>
  <c r="H453" i="1"/>
  <c r="I453" i="1"/>
  <c r="J453" i="1"/>
  <c r="K453" i="1"/>
  <c r="L453" i="1"/>
  <c r="M453" i="1"/>
  <c r="E450" i="1"/>
  <c r="F450" i="1"/>
  <c r="G450" i="1"/>
  <c r="H450" i="1"/>
  <c r="I450" i="1"/>
  <c r="J450" i="1"/>
  <c r="K450" i="1"/>
  <c r="L450" i="1"/>
  <c r="M450" i="1"/>
  <c r="E447" i="1"/>
  <c r="F447" i="1"/>
  <c r="G447" i="1"/>
  <c r="H447" i="1"/>
  <c r="I447" i="1"/>
  <c r="J447" i="1"/>
  <c r="K447" i="1"/>
  <c r="L447" i="1"/>
  <c r="M447" i="1"/>
  <c r="E444" i="1"/>
  <c r="F444" i="1"/>
  <c r="G444" i="1"/>
  <c r="H444" i="1"/>
  <c r="I444" i="1"/>
  <c r="J444" i="1"/>
  <c r="K444" i="1"/>
  <c r="L444" i="1"/>
  <c r="M444" i="1"/>
  <c r="E441" i="1"/>
  <c r="F441" i="1"/>
  <c r="G441" i="1"/>
  <c r="H441" i="1"/>
  <c r="I441" i="1"/>
  <c r="J441" i="1"/>
  <c r="K441" i="1"/>
  <c r="L441" i="1"/>
  <c r="M441" i="1"/>
  <c r="E438" i="1"/>
  <c r="F438" i="1"/>
  <c r="G438" i="1"/>
  <c r="H438" i="1"/>
  <c r="I438" i="1"/>
  <c r="J438" i="1"/>
  <c r="K438" i="1"/>
  <c r="L438" i="1"/>
  <c r="M438" i="1"/>
  <c r="E435" i="1"/>
  <c r="F435" i="1"/>
  <c r="G435" i="1"/>
  <c r="H435" i="1"/>
  <c r="I435" i="1"/>
  <c r="J435" i="1"/>
  <c r="K435" i="1"/>
  <c r="L435" i="1"/>
  <c r="M435" i="1"/>
  <c r="E432" i="1"/>
  <c r="F432" i="1"/>
  <c r="G432" i="1"/>
  <c r="H432" i="1"/>
  <c r="I432" i="1"/>
  <c r="J432" i="1"/>
  <c r="K432" i="1"/>
  <c r="L432" i="1"/>
  <c r="M432" i="1"/>
  <c r="E429" i="1"/>
  <c r="F429" i="1"/>
  <c r="G429" i="1"/>
  <c r="H429" i="1"/>
  <c r="I429" i="1"/>
  <c r="J429" i="1"/>
  <c r="K429" i="1"/>
  <c r="L429" i="1"/>
  <c r="M429" i="1"/>
  <c r="E426" i="1"/>
  <c r="F426" i="1"/>
  <c r="G426" i="1"/>
  <c r="H426" i="1"/>
  <c r="I426" i="1"/>
  <c r="J426" i="1"/>
  <c r="K426" i="1"/>
  <c r="L426" i="1"/>
  <c r="M426" i="1"/>
  <c r="E423" i="1"/>
  <c r="F423" i="1"/>
  <c r="G423" i="1"/>
  <c r="H423" i="1"/>
  <c r="I423" i="1"/>
  <c r="J423" i="1"/>
  <c r="K423" i="1"/>
  <c r="L423" i="1"/>
  <c r="M423" i="1"/>
  <c r="E420" i="1"/>
  <c r="F420" i="1"/>
  <c r="G420" i="1"/>
  <c r="H420" i="1"/>
  <c r="I420" i="1"/>
  <c r="J420" i="1"/>
  <c r="K420" i="1"/>
  <c r="L420" i="1"/>
  <c r="M420" i="1"/>
  <c r="E417" i="1"/>
  <c r="F417" i="1"/>
  <c r="G417" i="1"/>
  <c r="H417" i="1"/>
  <c r="I417" i="1"/>
  <c r="J417" i="1"/>
  <c r="K417" i="1"/>
  <c r="L417" i="1"/>
  <c r="M417" i="1"/>
  <c r="E414" i="1"/>
  <c r="F414" i="1"/>
  <c r="G414" i="1"/>
  <c r="H414" i="1"/>
  <c r="I414" i="1"/>
  <c r="J414" i="1"/>
  <c r="K414" i="1"/>
  <c r="L414" i="1"/>
  <c r="M414" i="1"/>
  <c r="E411" i="1"/>
  <c r="F411" i="1"/>
  <c r="G411" i="1"/>
  <c r="H411" i="1"/>
  <c r="I411" i="1"/>
  <c r="J411" i="1"/>
  <c r="K411" i="1"/>
  <c r="L411" i="1"/>
  <c r="M411" i="1"/>
  <c r="E408" i="1"/>
  <c r="F408" i="1"/>
  <c r="G408" i="1"/>
  <c r="H408" i="1"/>
  <c r="I408" i="1"/>
  <c r="J408" i="1"/>
  <c r="K408" i="1"/>
  <c r="L408" i="1"/>
  <c r="M408" i="1"/>
  <c r="D419" i="1"/>
  <c r="C419" i="1" s="1"/>
  <c r="E405" i="1"/>
  <c r="F405" i="1"/>
  <c r="G405" i="1"/>
  <c r="H405" i="1"/>
  <c r="I405" i="1"/>
  <c r="J405" i="1"/>
  <c r="K405" i="1"/>
  <c r="L405" i="1"/>
  <c r="M405" i="1"/>
  <c r="D521" i="1"/>
  <c r="C521" i="1" s="1"/>
  <c r="D518" i="1"/>
  <c r="C518" i="1" s="1"/>
  <c r="D515" i="1"/>
  <c r="C515" i="1" s="1"/>
  <c r="D509" i="1"/>
  <c r="C509" i="1" s="1"/>
  <c r="D506" i="1"/>
  <c r="C506" i="1" s="1"/>
  <c r="D503" i="1"/>
  <c r="C503" i="1" s="1"/>
  <c r="D500" i="1"/>
  <c r="C500" i="1" s="1"/>
  <c r="D497" i="1"/>
  <c r="C497" i="1" s="1"/>
  <c r="D494" i="1"/>
  <c r="C494" i="1" s="1"/>
  <c r="D491" i="1"/>
  <c r="C491" i="1" s="1"/>
  <c r="D488" i="1"/>
  <c r="C488" i="1" s="1"/>
  <c r="D485" i="1"/>
  <c r="C485" i="1" s="1"/>
  <c r="D482" i="1"/>
  <c r="C482" i="1" s="1"/>
  <c r="D479" i="1"/>
  <c r="C479" i="1" s="1"/>
  <c r="D476" i="1"/>
  <c r="C476" i="1" s="1"/>
  <c r="D473" i="1"/>
  <c r="C473" i="1" s="1"/>
  <c r="D470" i="1"/>
  <c r="D467" i="1"/>
  <c r="C467" i="1" s="1"/>
  <c r="D464" i="1"/>
  <c r="C464" i="1" s="1"/>
  <c r="D461" i="1"/>
  <c r="C461" i="1" s="1"/>
  <c r="D458" i="1"/>
  <c r="C458" i="1" s="1"/>
  <c r="D455" i="1"/>
  <c r="C455" i="1" s="1"/>
  <c r="D452" i="1"/>
  <c r="C452" i="1" s="1"/>
  <c r="D449" i="1"/>
  <c r="C449" i="1" s="1"/>
  <c r="D446" i="1"/>
  <c r="C446" i="1" s="1"/>
  <c r="D443" i="1"/>
  <c r="C443" i="1" s="1"/>
  <c r="D440" i="1"/>
  <c r="C440" i="1" s="1"/>
  <c r="D437" i="1"/>
  <c r="C437" i="1" s="1"/>
  <c r="D434" i="1"/>
  <c r="C434" i="1" s="1"/>
  <c r="D431" i="1"/>
  <c r="C431" i="1" s="1"/>
  <c r="D428" i="1"/>
  <c r="C428" i="1" s="1"/>
  <c r="D425" i="1"/>
  <c r="C425" i="1" s="1"/>
  <c r="D422" i="1"/>
  <c r="C422" i="1" s="1"/>
  <c r="D416" i="1"/>
  <c r="C416" i="1" s="1"/>
  <c r="D413" i="1"/>
  <c r="C413" i="1" s="1"/>
  <c r="D410" i="1"/>
  <c r="C410" i="1" s="1"/>
  <c r="D407" i="1"/>
  <c r="C407" i="1" s="1"/>
  <c r="D404" i="1"/>
  <c r="C404" i="1" s="1"/>
  <c r="E402" i="1"/>
  <c r="F402" i="1"/>
  <c r="G402" i="1"/>
  <c r="H402" i="1"/>
  <c r="I402" i="1"/>
  <c r="J402" i="1"/>
  <c r="K402" i="1"/>
  <c r="L402" i="1"/>
  <c r="M402" i="1"/>
  <c r="D401" i="1"/>
  <c r="E399" i="1"/>
  <c r="I399" i="1"/>
  <c r="M399" i="1"/>
  <c r="C470" i="1" l="1"/>
  <c r="D398" i="1"/>
  <c r="C401" i="1"/>
  <c r="K399" i="1"/>
  <c r="G399" i="1"/>
  <c r="L399" i="1"/>
  <c r="H399" i="1"/>
  <c r="J399" i="1"/>
  <c r="F399" i="1"/>
  <c r="E393" i="1"/>
  <c r="F393" i="1"/>
  <c r="G393" i="1"/>
  <c r="H393" i="1"/>
  <c r="I393" i="1"/>
  <c r="J393" i="1"/>
  <c r="K393" i="1"/>
  <c r="L393" i="1"/>
  <c r="M393" i="1"/>
  <c r="D392" i="1"/>
  <c r="C392" i="1" s="1"/>
  <c r="E390" i="1"/>
  <c r="F390" i="1"/>
  <c r="G390" i="1"/>
  <c r="H390" i="1"/>
  <c r="I390" i="1"/>
  <c r="J390" i="1"/>
  <c r="K390" i="1"/>
  <c r="L390" i="1"/>
  <c r="M390" i="1"/>
  <c r="D389" i="1"/>
  <c r="C389" i="1" s="1"/>
  <c r="E387" i="1"/>
  <c r="F387" i="1"/>
  <c r="G387" i="1"/>
  <c r="H387" i="1"/>
  <c r="I387" i="1"/>
  <c r="J387" i="1"/>
  <c r="K387" i="1"/>
  <c r="L387" i="1"/>
  <c r="M387" i="1"/>
  <c r="D386" i="1"/>
  <c r="C386" i="1" s="1"/>
  <c r="E384" i="1"/>
  <c r="F384" i="1"/>
  <c r="G384" i="1"/>
  <c r="H384" i="1"/>
  <c r="I384" i="1"/>
  <c r="J384" i="1"/>
  <c r="K384" i="1"/>
  <c r="L384" i="1"/>
  <c r="M384" i="1"/>
  <c r="D383" i="1"/>
  <c r="C383" i="1" s="1"/>
  <c r="C380" i="1" s="1"/>
  <c r="E377" i="1"/>
  <c r="F377" i="1"/>
  <c r="G377" i="1"/>
  <c r="H377" i="1"/>
  <c r="I377" i="1"/>
  <c r="J377" i="1"/>
  <c r="K377" i="1"/>
  <c r="L377" i="1"/>
  <c r="M377" i="1"/>
  <c r="E374" i="1"/>
  <c r="F374" i="1"/>
  <c r="G374" i="1"/>
  <c r="H374" i="1"/>
  <c r="I374" i="1"/>
  <c r="J374" i="1"/>
  <c r="K374" i="1"/>
  <c r="L374" i="1"/>
  <c r="M374" i="1"/>
  <c r="E371" i="1"/>
  <c r="F371" i="1"/>
  <c r="G371" i="1"/>
  <c r="H371" i="1"/>
  <c r="I371" i="1"/>
  <c r="J371" i="1"/>
  <c r="K371" i="1"/>
  <c r="L371" i="1"/>
  <c r="M371" i="1"/>
  <c r="E368" i="1"/>
  <c r="F368" i="1"/>
  <c r="G368" i="1"/>
  <c r="H368" i="1"/>
  <c r="I368" i="1"/>
  <c r="J368" i="1"/>
  <c r="K368" i="1"/>
  <c r="L368" i="1"/>
  <c r="M368" i="1"/>
  <c r="E365" i="1"/>
  <c r="F365" i="1"/>
  <c r="G365" i="1"/>
  <c r="H365" i="1"/>
  <c r="I365" i="1"/>
  <c r="J365" i="1"/>
  <c r="K365" i="1"/>
  <c r="L365" i="1"/>
  <c r="M365" i="1"/>
  <c r="E362" i="1"/>
  <c r="F362" i="1"/>
  <c r="G362" i="1"/>
  <c r="H362" i="1"/>
  <c r="I362" i="1"/>
  <c r="J362" i="1"/>
  <c r="K362" i="1"/>
  <c r="L362" i="1"/>
  <c r="M362" i="1"/>
  <c r="E359" i="1"/>
  <c r="F359" i="1"/>
  <c r="G359" i="1"/>
  <c r="H359" i="1"/>
  <c r="I359" i="1"/>
  <c r="J359" i="1"/>
  <c r="K359" i="1"/>
  <c r="L359" i="1"/>
  <c r="M359" i="1"/>
  <c r="E356" i="1"/>
  <c r="F356" i="1"/>
  <c r="G356" i="1"/>
  <c r="H356" i="1"/>
  <c r="I356" i="1"/>
  <c r="J356" i="1"/>
  <c r="K356" i="1"/>
  <c r="L356" i="1"/>
  <c r="M356" i="1"/>
  <c r="E353" i="1"/>
  <c r="F353" i="1"/>
  <c r="G353" i="1"/>
  <c r="H353" i="1"/>
  <c r="I353" i="1"/>
  <c r="J353" i="1"/>
  <c r="K353" i="1"/>
  <c r="L353" i="1"/>
  <c r="M353" i="1"/>
  <c r="D376" i="1"/>
  <c r="C376" i="1" s="1"/>
  <c r="E348" i="1"/>
  <c r="E350" i="1" s="1"/>
  <c r="F348" i="1"/>
  <c r="F350" i="1" s="1"/>
  <c r="G348" i="1"/>
  <c r="G350" i="1" s="1"/>
  <c r="H348" i="1"/>
  <c r="H350" i="1" s="1"/>
  <c r="I348" i="1"/>
  <c r="I350" i="1" s="1"/>
  <c r="J348" i="1"/>
  <c r="J350" i="1" s="1"/>
  <c r="K348" i="1"/>
  <c r="K350" i="1" s="1"/>
  <c r="L348" i="1"/>
  <c r="L350" i="1" s="1"/>
  <c r="M348" i="1"/>
  <c r="M350" i="1" s="1"/>
  <c r="D373" i="1"/>
  <c r="C373" i="1" s="1"/>
  <c r="D370" i="1"/>
  <c r="C370" i="1" s="1"/>
  <c r="D367" i="1"/>
  <c r="C367" i="1" s="1"/>
  <c r="D364" i="1"/>
  <c r="C364" i="1" s="1"/>
  <c r="D361" i="1"/>
  <c r="D358" i="1"/>
  <c r="C358" i="1" s="1"/>
  <c r="D355" i="1"/>
  <c r="C355" i="1" s="1"/>
  <c r="D352" i="1"/>
  <c r="E347" i="1"/>
  <c r="F347" i="1"/>
  <c r="G347" i="1"/>
  <c r="H347" i="1"/>
  <c r="I347" i="1"/>
  <c r="J347" i="1"/>
  <c r="K347" i="1"/>
  <c r="L347" i="1"/>
  <c r="M347" i="1"/>
  <c r="E344" i="1"/>
  <c r="F344" i="1"/>
  <c r="G344" i="1"/>
  <c r="H344" i="1"/>
  <c r="I344" i="1"/>
  <c r="J344" i="1"/>
  <c r="K344" i="1"/>
  <c r="L344" i="1"/>
  <c r="M344" i="1"/>
  <c r="E341" i="1"/>
  <c r="F341" i="1"/>
  <c r="G341" i="1"/>
  <c r="H341" i="1"/>
  <c r="I341" i="1"/>
  <c r="J341" i="1"/>
  <c r="K341" i="1"/>
  <c r="L341" i="1"/>
  <c r="M341" i="1"/>
  <c r="E338" i="1"/>
  <c r="F338" i="1"/>
  <c r="G338" i="1"/>
  <c r="H338" i="1"/>
  <c r="I338" i="1"/>
  <c r="J338" i="1"/>
  <c r="K338" i="1"/>
  <c r="L338" i="1"/>
  <c r="M338" i="1"/>
  <c r="E335" i="1"/>
  <c r="F335" i="1"/>
  <c r="G335" i="1"/>
  <c r="H335" i="1"/>
  <c r="I335" i="1"/>
  <c r="J335" i="1"/>
  <c r="K335" i="1"/>
  <c r="L335" i="1"/>
  <c r="M335" i="1"/>
  <c r="E332" i="1"/>
  <c r="F332" i="1"/>
  <c r="G332" i="1"/>
  <c r="H332" i="1"/>
  <c r="I332" i="1"/>
  <c r="J332" i="1"/>
  <c r="K332" i="1"/>
  <c r="L332" i="1"/>
  <c r="M332" i="1"/>
  <c r="E329" i="1"/>
  <c r="F329" i="1"/>
  <c r="G329" i="1"/>
  <c r="H329" i="1"/>
  <c r="I329" i="1"/>
  <c r="J329" i="1"/>
  <c r="K329" i="1"/>
  <c r="L329" i="1"/>
  <c r="M329" i="1"/>
  <c r="E326" i="1"/>
  <c r="F326" i="1"/>
  <c r="G326" i="1"/>
  <c r="H326" i="1"/>
  <c r="I326" i="1"/>
  <c r="J326" i="1"/>
  <c r="K326" i="1"/>
  <c r="L326" i="1"/>
  <c r="M326" i="1"/>
  <c r="E323" i="1"/>
  <c r="F323" i="1"/>
  <c r="G323" i="1"/>
  <c r="H323" i="1"/>
  <c r="I323" i="1"/>
  <c r="J323" i="1"/>
  <c r="K323" i="1"/>
  <c r="L323" i="1"/>
  <c r="M323" i="1"/>
  <c r="E320" i="1"/>
  <c r="F320" i="1"/>
  <c r="G320" i="1"/>
  <c r="H320" i="1"/>
  <c r="I320" i="1"/>
  <c r="J320" i="1"/>
  <c r="K320" i="1"/>
  <c r="L320" i="1"/>
  <c r="M320" i="1"/>
  <c r="E317" i="1"/>
  <c r="F317" i="1"/>
  <c r="G317" i="1"/>
  <c r="H317" i="1"/>
  <c r="I317" i="1"/>
  <c r="J317" i="1"/>
  <c r="K317" i="1"/>
  <c r="L317" i="1"/>
  <c r="M317" i="1"/>
  <c r="D346" i="1"/>
  <c r="C346" i="1" s="1"/>
  <c r="D343" i="1"/>
  <c r="C343" i="1" s="1"/>
  <c r="D340" i="1"/>
  <c r="C340" i="1" s="1"/>
  <c r="D337" i="1"/>
  <c r="C337" i="1" s="1"/>
  <c r="D334" i="1"/>
  <c r="C334" i="1" s="1"/>
  <c r="D331" i="1"/>
  <c r="C331" i="1" s="1"/>
  <c r="D328" i="1"/>
  <c r="C328" i="1" s="1"/>
  <c r="D325" i="1"/>
  <c r="C325" i="1" s="1"/>
  <c r="D322" i="1"/>
  <c r="C322" i="1" s="1"/>
  <c r="D319" i="1"/>
  <c r="C319" i="1" s="1"/>
  <c r="D316" i="1"/>
  <c r="E312" i="1"/>
  <c r="E314" i="1" s="1"/>
  <c r="F312" i="1"/>
  <c r="F314" i="1" s="1"/>
  <c r="G312" i="1"/>
  <c r="G314" i="1" s="1"/>
  <c r="H312" i="1"/>
  <c r="H314" i="1" s="1"/>
  <c r="I312" i="1"/>
  <c r="I314" i="1" s="1"/>
  <c r="J312" i="1"/>
  <c r="J314" i="1" s="1"/>
  <c r="K312" i="1"/>
  <c r="K314" i="1" s="1"/>
  <c r="L312" i="1"/>
  <c r="L314" i="1" s="1"/>
  <c r="M312" i="1"/>
  <c r="M314" i="1" s="1"/>
  <c r="E311" i="1"/>
  <c r="F311" i="1"/>
  <c r="G311" i="1"/>
  <c r="H311" i="1"/>
  <c r="I311" i="1"/>
  <c r="J311" i="1"/>
  <c r="K311" i="1"/>
  <c r="L311" i="1"/>
  <c r="M311" i="1"/>
  <c r="E308" i="1"/>
  <c r="F308" i="1"/>
  <c r="G308" i="1"/>
  <c r="H308" i="1"/>
  <c r="I308" i="1"/>
  <c r="J308" i="1"/>
  <c r="K308" i="1"/>
  <c r="L308" i="1"/>
  <c r="M308" i="1"/>
  <c r="E305" i="1"/>
  <c r="F305" i="1"/>
  <c r="G305" i="1"/>
  <c r="H305" i="1"/>
  <c r="I305" i="1"/>
  <c r="J305" i="1"/>
  <c r="K305" i="1"/>
  <c r="L305" i="1"/>
  <c r="M305" i="1"/>
  <c r="E302" i="1"/>
  <c r="F302" i="1"/>
  <c r="G302" i="1"/>
  <c r="H302" i="1"/>
  <c r="I302" i="1"/>
  <c r="J302" i="1"/>
  <c r="K302" i="1"/>
  <c r="L302" i="1"/>
  <c r="M302" i="1"/>
  <c r="E299" i="1"/>
  <c r="F299" i="1"/>
  <c r="G299" i="1"/>
  <c r="H299" i="1"/>
  <c r="I299" i="1"/>
  <c r="J299" i="1"/>
  <c r="K299" i="1"/>
  <c r="L299" i="1"/>
  <c r="M299" i="1"/>
  <c r="E296" i="1"/>
  <c r="F296" i="1"/>
  <c r="G296" i="1"/>
  <c r="H296" i="1"/>
  <c r="I296" i="1"/>
  <c r="J296" i="1"/>
  <c r="K296" i="1"/>
  <c r="L296" i="1"/>
  <c r="M296" i="1"/>
  <c r="D310" i="1"/>
  <c r="C310" i="1" s="1"/>
  <c r="D307" i="1"/>
  <c r="C307" i="1" s="1"/>
  <c r="D304" i="1"/>
  <c r="C304" i="1" s="1"/>
  <c r="D301" i="1"/>
  <c r="C301" i="1" s="1"/>
  <c r="D298" i="1"/>
  <c r="C298" i="1" s="1"/>
  <c r="D295" i="1"/>
  <c r="E291" i="1"/>
  <c r="E293" i="1" s="1"/>
  <c r="F291" i="1"/>
  <c r="F293" i="1" s="1"/>
  <c r="G291" i="1"/>
  <c r="G293" i="1" s="1"/>
  <c r="H291" i="1"/>
  <c r="H293" i="1" s="1"/>
  <c r="I291" i="1"/>
  <c r="I293" i="1" s="1"/>
  <c r="J291" i="1"/>
  <c r="J293" i="1" s="1"/>
  <c r="K291" i="1"/>
  <c r="K293" i="1" s="1"/>
  <c r="L291" i="1"/>
  <c r="L293" i="1" s="1"/>
  <c r="M291" i="1"/>
  <c r="M293" i="1" s="1"/>
  <c r="E278" i="1"/>
  <c r="F278" i="1"/>
  <c r="G278" i="1"/>
  <c r="H278" i="1"/>
  <c r="I278" i="1"/>
  <c r="J278" i="1"/>
  <c r="K278" i="1"/>
  <c r="L278" i="1"/>
  <c r="M278" i="1"/>
  <c r="E275" i="1"/>
  <c r="F275" i="1"/>
  <c r="G275" i="1"/>
  <c r="H275" i="1"/>
  <c r="I275" i="1"/>
  <c r="J275" i="1"/>
  <c r="K275" i="1"/>
  <c r="L275" i="1"/>
  <c r="M275" i="1"/>
  <c r="E272" i="1"/>
  <c r="F272" i="1"/>
  <c r="G272" i="1"/>
  <c r="H272" i="1"/>
  <c r="I272" i="1"/>
  <c r="J272" i="1"/>
  <c r="K272" i="1"/>
  <c r="L272" i="1"/>
  <c r="M272" i="1"/>
  <c r="E281" i="1"/>
  <c r="F281" i="1"/>
  <c r="G281" i="1"/>
  <c r="H281" i="1"/>
  <c r="I281" i="1"/>
  <c r="J281" i="1"/>
  <c r="K281" i="1"/>
  <c r="L281" i="1"/>
  <c r="M281" i="1"/>
  <c r="E284" i="1"/>
  <c r="F284" i="1"/>
  <c r="G284" i="1"/>
  <c r="H284" i="1"/>
  <c r="I284" i="1"/>
  <c r="J284" i="1"/>
  <c r="K284" i="1"/>
  <c r="L284" i="1"/>
  <c r="M284" i="1"/>
  <c r="E287" i="1"/>
  <c r="F287" i="1"/>
  <c r="G287" i="1"/>
  <c r="H287" i="1"/>
  <c r="I287" i="1"/>
  <c r="J287" i="1"/>
  <c r="K287" i="1"/>
  <c r="L287" i="1"/>
  <c r="M287" i="1"/>
  <c r="E290" i="1"/>
  <c r="F290" i="1"/>
  <c r="G290" i="1"/>
  <c r="H290" i="1"/>
  <c r="I290" i="1"/>
  <c r="J290" i="1"/>
  <c r="K290" i="1"/>
  <c r="L290" i="1"/>
  <c r="M290" i="1"/>
  <c r="D289" i="1"/>
  <c r="C289" i="1" s="1"/>
  <c r="D286" i="1"/>
  <c r="C286" i="1" s="1"/>
  <c r="D283" i="1"/>
  <c r="C283" i="1" s="1"/>
  <c r="D280" i="1"/>
  <c r="C280" i="1" s="1"/>
  <c r="D277" i="1"/>
  <c r="C277" i="1" s="1"/>
  <c r="D274" i="1"/>
  <c r="C274" i="1" s="1"/>
  <c r="D271" i="1"/>
  <c r="E267" i="1"/>
  <c r="E269" i="1" s="1"/>
  <c r="F267" i="1"/>
  <c r="F269" i="1" s="1"/>
  <c r="G267" i="1"/>
  <c r="G269" i="1" s="1"/>
  <c r="H267" i="1"/>
  <c r="H269" i="1" s="1"/>
  <c r="I267" i="1"/>
  <c r="I269" i="1" s="1"/>
  <c r="J267" i="1"/>
  <c r="J269" i="1" s="1"/>
  <c r="K267" i="1"/>
  <c r="K269" i="1" s="1"/>
  <c r="L267" i="1"/>
  <c r="L269" i="1" s="1"/>
  <c r="M267" i="1"/>
  <c r="M269" i="1" s="1"/>
  <c r="C352" i="1" l="1"/>
  <c r="D349" i="1"/>
  <c r="D268" i="1"/>
  <c r="D313" i="1"/>
  <c r="C361" i="1"/>
  <c r="C398" i="1"/>
  <c r="D380" i="1"/>
  <c r="C316" i="1"/>
  <c r="C313" i="1" s="1"/>
  <c r="D292" i="1"/>
  <c r="C295" i="1"/>
  <c r="C292" i="1" s="1"/>
  <c r="C271" i="1"/>
  <c r="C268" i="1" s="1"/>
  <c r="E263" i="1"/>
  <c r="F263" i="1"/>
  <c r="G263" i="1"/>
  <c r="H263" i="1"/>
  <c r="I263" i="1"/>
  <c r="J263" i="1"/>
  <c r="K263" i="1"/>
  <c r="L263" i="1"/>
  <c r="M263" i="1"/>
  <c r="E260" i="1"/>
  <c r="F260" i="1"/>
  <c r="G260" i="1"/>
  <c r="H260" i="1"/>
  <c r="I260" i="1"/>
  <c r="J260" i="1"/>
  <c r="K260" i="1"/>
  <c r="L260" i="1"/>
  <c r="M260" i="1"/>
  <c r="E257" i="1"/>
  <c r="F257" i="1"/>
  <c r="G257" i="1"/>
  <c r="H257" i="1"/>
  <c r="I257" i="1"/>
  <c r="J257" i="1"/>
  <c r="K257" i="1"/>
  <c r="L257" i="1"/>
  <c r="M257" i="1"/>
  <c r="E254" i="1"/>
  <c r="F254" i="1"/>
  <c r="G254" i="1"/>
  <c r="H254" i="1"/>
  <c r="I254" i="1"/>
  <c r="J254" i="1"/>
  <c r="K254" i="1"/>
  <c r="L254" i="1"/>
  <c r="M254" i="1"/>
  <c r="E251" i="1"/>
  <c r="F251" i="1"/>
  <c r="G251" i="1"/>
  <c r="H251" i="1"/>
  <c r="I251" i="1"/>
  <c r="J251" i="1"/>
  <c r="K251" i="1"/>
  <c r="L251" i="1"/>
  <c r="M251" i="1"/>
  <c r="E248" i="1"/>
  <c r="F248" i="1"/>
  <c r="G248" i="1"/>
  <c r="H248" i="1"/>
  <c r="I248" i="1"/>
  <c r="J248" i="1"/>
  <c r="K248" i="1"/>
  <c r="L248" i="1"/>
  <c r="M248" i="1"/>
  <c r="E245" i="1"/>
  <c r="F245" i="1"/>
  <c r="G245" i="1"/>
  <c r="H245" i="1"/>
  <c r="I245" i="1"/>
  <c r="J245" i="1"/>
  <c r="K245" i="1"/>
  <c r="L245" i="1"/>
  <c r="M245" i="1"/>
  <c r="E242" i="1"/>
  <c r="F242" i="1"/>
  <c r="G242" i="1"/>
  <c r="H242" i="1"/>
  <c r="I242" i="1"/>
  <c r="J242" i="1"/>
  <c r="K242" i="1"/>
  <c r="L242" i="1"/>
  <c r="M242" i="1"/>
  <c r="E239" i="1"/>
  <c r="F239" i="1"/>
  <c r="G239" i="1"/>
  <c r="H239" i="1"/>
  <c r="I239" i="1"/>
  <c r="J239" i="1"/>
  <c r="K239" i="1"/>
  <c r="L239" i="1"/>
  <c r="M239" i="1"/>
  <c r="E236" i="1"/>
  <c r="F236" i="1"/>
  <c r="G236" i="1"/>
  <c r="H236" i="1"/>
  <c r="I236" i="1"/>
  <c r="J236" i="1"/>
  <c r="K236" i="1"/>
  <c r="L236" i="1"/>
  <c r="M236" i="1"/>
  <c r="E233" i="1"/>
  <c r="F233" i="1"/>
  <c r="G233" i="1"/>
  <c r="H233" i="1"/>
  <c r="I233" i="1"/>
  <c r="J233" i="1"/>
  <c r="K233" i="1"/>
  <c r="L233" i="1"/>
  <c r="M233" i="1"/>
  <c r="E230" i="1"/>
  <c r="F230" i="1"/>
  <c r="G230" i="1"/>
  <c r="H230" i="1"/>
  <c r="I230" i="1"/>
  <c r="J230" i="1"/>
  <c r="K230" i="1"/>
  <c r="L230" i="1"/>
  <c r="M230" i="1"/>
  <c r="E227" i="1"/>
  <c r="F227" i="1"/>
  <c r="G227" i="1"/>
  <c r="H227" i="1"/>
  <c r="I227" i="1"/>
  <c r="J227" i="1"/>
  <c r="K227" i="1"/>
  <c r="L227" i="1"/>
  <c r="M227" i="1"/>
  <c r="E224" i="1"/>
  <c r="F224" i="1"/>
  <c r="G224" i="1"/>
  <c r="H224" i="1"/>
  <c r="I224" i="1"/>
  <c r="J224" i="1"/>
  <c r="K224" i="1"/>
  <c r="L224" i="1"/>
  <c r="M224" i="1"/>
  <c r="E221" i="1"/>
  <c r="F221" i="1"/>
  <c r="G221" i="1"/>
  <c r="H221" i="1"/>
  <c r="I221" i="1"/>
  <c r="J221" i="1"/>
  <c r="K221" i="1"/>
  <c r="L221" i="1"/>
  <c r="M221" i="1"/>
  <c r="D262" i="1"/>
  <c r="C262" i="1" s="1"/>
  <c r="D259" i="1"/>
  <c r="C259" i="1" s="1"/>
  <c r="D256" i="1"/>
  <c r="C256" i="1" s="1"/>
  <c r="D253" i="1"/>
  <c r="C253" i="1" s="1"/>
  <c r="D250" i="1"/>
  <c r="C250" i="1" s="1"/>
  <c r="D247" i="1"/>
  <c r="C247" i="1" s="1"/>
  <c r="D244" i="1"/>
  <c r="C244" i="1" s="1"/>
  <c r="D241" i="1"/>
  <c r="C241" i="1" s="1"/>
  <c r="D238" i="1"/>
  <c r="C238" i="1" s="1"/>
  <c r="D235" i="1"/>
  <c r="C235" i="1" s="1"/>
  <c r="D232" i="1"/>
  <c r="C232" i="1" s="1"/>
  <c r="D229" i="1"/>
  <c r="C229" i="1" s="1"/>
  <c r="D226" i="1"/>
  <c r="C226" i="1" s="1"/>
  <c r="D223" i="1"/>
  <c r="C223" i="1" s="1"/>
  <c r="D220" i="1"/>
  <c r="E216" i="1"/>
  <c r="E218" i="1" s="1"/>
  <c r="F216" i="1"/>
  <c r="F218" i="1" s="1"/>
  <c r="G216" i="1"/>
  <c r="G218" i="1" s="1"/>
  <c r="H216" i="1"/>
  <c r="H218" i="1" s="1"/>
  <c r="I216" i="1"/>
  <c r="I218" i="1" s="1"/>
  <c r="J216" i="1"/>
  <c r="J218" i="1" s="1"/>
  <c r="K216" i="1"/>
  <c r="K218" i="1" s="1"/>
  <c r="L216" i="1"/>
  <c r="L218" i="1" s="1"/>
  <c r="M216" i="1"/>
  <c r="M218" i="1" s="1"/>
  <c r="D261" i="1"/>
  <c r="C261" i="1" s="1"/>
  <c r="E215" i="1"/>
  <c r="F215" i="1"/>
  <c r="G215" i="1"/>
  <c r="H215" i="1"/>
  <c r="I215" i="1"/>
  <c r="J215" i="1"/>
  <c r="K215" i="1"/>
  <c r="L215" i="1"/>
  <c r="M215" i="1"/>
  <c r="E212" i="1"/>
  <c r="F212" i="1"/>
  <c r="G212" i="1"/>
  <c r="H212" i="1"/>
  <c r="I212" i="1"/>
  <c r="J212" i="1"/>
  <c r="K212" i="1"/>
  <c r="L212" i="1"/>
  <c r="M212" i="1"/>
  <c r="E209" i="1"/>
  <c r="F209" i="1"/>
  <c r="G209" i="1"/>
  <c r="H209" i="1"/>
  <c r="I209" i="1"/>
  <c r="J209" i="1"/>
  <c r="K209" i="1"/>
  <c r="L209" i="1"/>
  <c r="M209" i="1"/>
  <c r="D214" i="1"/>
  <c r="C214" i="1" s="1"/>
  <c r="D211" i="1"/>
  <c r="C211" i="1" s="1"/>
  <c r="D208" i="1"/>
  <c r="C208" i="1" s="1"/>
  <c r="E205" i="1"/>
  <c r="F205" i="1"/>
  <c r="G205" i="1"/>
  <c r="H205" i="1"/>
  <c r="I205" i="1"/>
  <c r="J205" i="1"/>
  <c r="K205" i="1"/>
  <c r="L205" i="1"/>
  <c r="M205" i="1"/>
  <c r="E204" i="1"/>
  <c r="F204" i="1"/>
  <c r="G204" i="1"/>
  <c r="H204" i="1"/>
  <c r="I204" i="1"/>
  <c r="J204" i="1"/>
  <c r="K204" i="1"/>
  <c r="L204" i="1"/>
  <c r="M204" i="1"/>
  <c r="E203" i="1"/>
  <c r="F203" i="1"/>
  <c r="G203" i="1"/>
  <c r="H203" i="1"/>
  <c r="I203" i="1"/>
  <c r="J203" i="1"/>
  <c r="K203" i="1"/>
  <c r="L203" i="1"/>
  <c r="M203" i="1"/>
  <c r="D202" i="1"/>
  <c r="C202" i="1" s="1"/>
  <c r="C199" i="1" s="1"/>
  <c r="E199" i="1"/>
  <c r="F199" i="1"/>
  <c r="G199" i="1"/>
  <c r="H199" i="1"/>
  <c r="I199" i="1"/>
  <c r="J199" i="1"/>
  <c r="K199" i="1"/>
  <c r="L199" i="1"/>
  <c r="M199" i="1"/>
  <c r="E198" i="1"/>
  <c r="F198" i="1"/>
  <c r="G198" i="1"/>
  <c r="H198" i="1"/>
  <c r="I198" i="1"/>
  <c r="J198" i="1"/>
  <c r="K198" i="1"/>
  <c r="L198" i="1"/>
  <c r="M198" i="1"/>
  <c r="E197" i="1"/>
  <c r="F197" i="1"/>
  <c r="G197" i="1"/>
  <c r="H197" i="1"/>
  <c r="I197" i="1"/>
  <c r="J197" i="1"/>
  <c r="K197" i="1"/>
  <c r="L197" i="1"/>
  <c r="M197" i="1"/>
  <c r="E194" i="1"/>
  <c r="F194" i="1"/>
  <c r="G194" i="1"/>
  <c r="H194" i="1"/>
  <c r="I194" i="1"/>
  <c r="J194" i="1"/>
  <c r="K194" i="1"/>
  <c r="L194" i="1"/>
  <c r="M194" i="1"/>
  <c r="E191" i="1"/>
  <c r="F191" i="1"/>
  <c r="G191" i="1"/>
  <c r="H191" i="1"/>
  <c r="I191" i="1"/>
  <c r="J191" i="1"/>
  <c r="K191" i="1"/>
  <c r="L191" i="1"/>
  <c r="M191" i="1"/>
  <c r="E188" i="1"/>
  <c r="F188" i="1"/>
  <c r="G188" i="1"/>
  <c r="H188" i="1"/>
  <c r="I188" i="1"/>
  <c r="J188" i="1"/>
  <c r="K188" i="1"/>
  <c r="L188" i="1"/>
  <c r="M188" i="1"/>
  <c r="E185" i="1"/>
  <c r="F185" i="1"/>
  <c r="G185" i="1"/>
  <c r="H185" i="1"/>
  <c r="I185" i="1"/>
  <c r="J185" i="1"/>
  <c r="K185" i="1"/>
  <c r="L185" i="1"/>
  <c r="M185" i="1"/>
  <c r="D196" i="1"/>
  <c r="C196" i="1" s="1"/>
  <c r="D193" i="1"/>
  <c r="C193" i="1" s="1"/>
  <c r="D190" i="1"/>
  <c r="C190" i="1" s="1"/>
  <c r="D187" i="1"/>
  <c r="C187" i="1" s="1"/>
  <c r="D184" i="1"/>
  <c r="E182" i="1"/>
  <c r="F182" i="1"/>
  <c r="G182" i="1"/>
  <c r="H182" i="1"/>
  <c r="I182" i="1"/>
  <c r="J182" i="1"/>
  <c r="K182" i="1"/>
  <c r="L182" i="1"/>
  <c r="M182" i="1"/>
  <c r="D181" i="1"/>
  <c r="C181" i="1" s="1"/>
  <c r="E178" i="1"/>
  <c r="F178" i="1"/>
  <c r="G178" i="1"/>
  <c r="H178" i="1"/>
  <c r="I178" i="1"/>
  <c r="J178" i="1"/>
  <c r="K178" i="1"/>
  <c r="L178" i="1"/>
  <c r="M178" i="1"/>
  <c r="E177" i="1"/>
  <c r="F177" i="1"/>
  <c r="G177" i="1"/>
  <c r="H177" i="1"/>
  <c r="I177" i="1"/>
  <c r="J177" i="1"/>
  <c r="K177" i="1"/>
  <c r="L177" i="1"/>
  <c r="M177" i="1"/>
  <c r="E176" i="1"/>
  <c r="F176" i="1"/>
  <c r="G176" i="1"/>
  <c r="H176" i="1"/>
  <c r="I176" i="1"/>
  <c r="J176" i="1"/>
  <c r="K176" i="1"/>
  <c r="L176" i="1"/>
  <c r="M176" i="1"/>
  <c r="E173" i="1"/>
  <c r="F173" i="1"/>
  <c r="G173" i="1"/>
  <c r="H173" i="1"/>
  <c r="I173" i="1"/>
  <c r="J173" i="1"/>
  <c r="K173" i="1"/>
  <c r="L173" i="1"/>
  <c r="M173" i="1"/>
  <c r="E170" i="1"/>
  <c r="F170" i="1"/>
  <c r="G170" i="1"/>
  <c r="H170" i="1"/>
  <c r="I170" i="1"/>
  <c r="J170" i="1"/>
  <c r="K170" i="1"/>
  <c r="L170" i="1"/>
  <c r="M170" i="1"/>
  <c r="E167" i="1"/>
  <c r="F167" i="1"/>
  <c r="G167" i="1"/>
  <c r="H167" i="1"/>
  <c r="I167" i="1"/>
  <c r="J167" i="1"/>
  <c r="K167" i="1"/>
  <c r="L167" i="1"/>
  <c r="M167" i="1"/>
  <c r="E164" i="1"/>
  <c r="F164" i="1"/>
  <c r="G164" i="1"/>
  <c r="H164" i="1"/>
  <c r="I164" i="1"/>
  <c r="J164" i="1"/>
  <c r="K164" i="1"/>
  <c r="L164" i="1"/>
  <c r="M164" i="1"/>
  <c r="E161" i="1"/>
  <c r="F161" i="1"/>
  <c r="G161" i="1"/>
  <c r="H161" i="1"/>
  <c r="I161" i="1"/>
  <c r="J161" i="1"/>
  <c r="K161" i="1"/>
  <c r="L161" i="1"/>
  <c r="M161" i="1"/>
  <c r="E158" i="1"/>
  <c r="F158" i="1"/>
  <c r="G158" i="1"/>
  <c r="H158" i="1"/>
  <c r="I158" i="1"/>
  <c r="J158" i="1"/>
  <c r="K158" i="1"/>
  <c r="L158" i="1"/>
  <c r="M158" i="1"/>
  <c r="E155" i="1"/>
  <c r="F155" i="1"/>
  <c r="G155" i="1"/>
  <c r="H155" i="1"/>
  <c r="I155" i="1"/>
  <c r="J155" i="1"/>
  <c r="K155" i="1"/>
  <c r="L155" i="1"/>
  <c r="M155" i="1"/>
  <c r="E152" i="1"/>
  <c r="F152" i="1"/>
  <c r="G152" i="1"/>
  <c r="H152" i="1"/>
  <c r="I152" i="1"/>
  <c r="J152" i="1"/>
  <c r="K152" i="1"/>
  <c r="L152" i="1"/>
  <c r="M152" i="1"/>
  <c r="E149" i="1"/>
  <c r="F149" i="1"/>
  <c r="G149" i="1"/>
  <c r="H149" i="1"/>
  <c r="I149" i="1"/>
  <c r="J149" i="1"/>
  <c r="K149" i="1"/>
  <c r="L149" i="1"/>
  <c r="M149" i="1"/>
  <c r="D175" i="1"/>
  <c r="C175" i="1" s="1"/>
  <c r="D172" i="1"/>
  <c r="C172" i="1" s="1"/>
  <c r="D169" i="1"/>
  <c r="C169" i="1" s="1"/>
  <c r="D166" i="1"/>
  <c r="C166" i="1" s="1"/>
  <c r="D163" i="1"/>
  <c r="C163" i="1" s="1"/>
  <c r="D160" i="1"/>
  <c r="C160" i="1" s="1"/>
  <c r="D157" i="1"/>
  <c r="C157" i="1" s="1"/>
  <c r="D154" i="1"/>
  <c r="C154" i="1" s="1"/>
  <c r="D151" i="1"/>
  <c r="C151" i="1" s="1"/>
  <c r="D148" i="1"/>
  <c r="E144" i="1"/>
  <c r="E146" i="1" s="1"/>
  <c r="F144" i="1"/>
  <c r="F146" i="1" s="1"/>
  <c r="G144" i="1"/>
  <c r="G146" i="1" s="1"/>
  <c r="H144" i="1"/>
  <c r="H146" i="1" s="1"/>
  <c r="I144" i="1"/>
  <c r="I146" i="1" s="1"/>
  <c r="J144" i="1"/>
  <c r="J146" i="1" s="1"/>
  <c r="K144" i="1"/>
  <c r="K146" i="1" s="1"/>
  <c r="L144" i="1"/>
  <c r="L146" i="1" s="1"/>
  <c r="M144" i="1"/>
  <c r="M146" i="1" s="1"/>
  <c r="J265" i="1" l="1"/>
  <c r="C349" i="1"/>
  <c r="C395" i="1" s="1"/>
  <c r="D395" i="1"/>
  <c r="C263" i="1"/>
  <c r="M265" i="1"/>
  <c r="C148" i="1"/>
  <c r="C145" i="1" s="1"/>
  <c r="D145" i="1"/>
  <c r="L265" i="1"/>
  <c r="H265" i="1"/>
  <c r="D217" i="1"/>
  <c r="I265" i="1"/>
  <c r="K265" i="1"/>
  <c r="G265" i="1"/>
  <c r="E265" i="1"/>
  <c r="F265" i="1"/>
  <c r="K200" i="1"/>
  <c r="G200" i="1"/>
  <c r="K206" i="1"/>
  <c r="G206" i="1"/>
  <c r="K179" i="1"/>
  <c r="G179" i="1"/>
  <c r="M200" i="1"/>
  <c r="I200" i="1"/>
  <c r="E200" i="1"/>
  <c r="M206" i="1"/>
  <c r="I206" i="1"/>
  <c r="E206" i="1"/>
  <c r="J206" i="1"/>
  <c r="F206" i="1"/>
  <c r="J179" i="1"/>
  <c r="F179" i="1"/>
  <c r="L200" i="1"/>
  <c r="H200" i="1"/>
  <c r="L206" i="1"/>
  <c r="H206" i="1"/>
  <c r="I179" i="1"/>
  <c r="E179" i="1"/>
  <c r="D263" i="1"/>
  <c r="L179" i="1"/>
  <c r="H179" i="1"/>
  <c r="M179" i="1"/>
  <c r="C220" i="1"/>
  <c r="C217" i="1" s="1"/>
  <c r="J200" i="1"/>
  <c r="F200" i="1"/>
  <c r="D199" i="1"/>
  <c r="D205" i="1"/>
  <c r="C205" i="1"/>
  <c r="D178" i="1"/>
  <c r="C184" i="1"/>
  <c r="C178" i="1" s="1"/>
  <c r="E140" i="1"/>
  <c r="F140" i="1"/>
  <c r="G140" i="1"/>
  <c r="H140" i="1"/>
  <c r="I140" i="1"/>
  <c r="J140" i="1"/>
  <c r="K140" i="1"/>
  <c r="L140" i="1"/>
  <c r="M140" i="1"/>
  <c r="E137" i="1"/>
  <c r="F137" i="1"/>
  <c r="G137" i="1"/>
  <c r="H137" i="1"/>
  <c r="I137" i="1"/>
  <c r="J137" i="1"/>
  <c r="K137" i="1"/>
  <c r="L137" i="1"/>
  <c r="M137" i="1"/>
  <c r="E129" i="1"/>
  <c r="E131" i="1" s="1"/>
  <c r="F129" i="1"/>
  <c r="F131" i="1" s="1"/>
  <c r="G129" i="1"/>
  <c r="G131" i="1" s="1"/>
  <c r="H129" i="1"/>
  <c r="H131" i="1" s="1"/>
  <c r="I129" i="1"/>
  <c r="I131" i="1" s="1"/>
  <c r="J129" i="1"/>
  <c r="J131" i="1" s="1"/>
  <c r="K129" i="1"/>
  <c r="K131" i="1" s="1"/>
  <c r="L129" i="1"/>
  <c r="L131" i="1" s="1"/>
  <c r="M129" i="1"/>
  <c r="M131" i="1" s="1"/>
  <c r="D139" i="1"/>
  <c r="C139" i="1" s="1"/>
  <c r="D136" i="1"/>
  <c r="C136" i="1" s="1"/>
  <c r="D133" i="1"/>
  <c r="D124" i="1"/>
  <c r="C124" i="1" s="1"/>
  <c r="D121" i="1"/>
  <c r="C121" i="1" s="1"/>
  <c r="D118" i="1"/>
  <c r="C118" i="1" s="1"/>
  <c r="D115" i="1"/>
  <c r="C115" i="1" s="1"/>
  <c r="D112" i="1"/>
  <c r="C112" i="1" s="1"/>
  <c r="D109" i="1"/>
  <c r="C109" i="1" s="1"/>
  <c r="D106" i="1"/>
  <c r="C106" i="1" s="1"/>
  <c r="D103" i="1"/>
  <c r="C103" i="1" s="1"/>
  <c r="D100" i="1"/>
  <c r="C100" i="1" s="1"/>
  <c r="D97" i="1"/>
  <c r="C97" i="1" s="1"/>
  <c r="D94" i="1"/>
  <c r="C94" i="1" s="1"/>
  <c r="D91" i="1"/>
  <c r="E86" i="1"/>
  <c r="F86" i="1"/>
  <c r="G86" i="1"/>
  <c r="H86" i="1"/>
  <c r="I86" i="1"/>
  <c r="J86" i="1"/>
  <c r="K86" i="1"/>
  <c r="L86" i="1"/>
  <c r="M86" i="1"/>
  <c r="D85" i="1"/>
  <c r="C85" i="1" s="1"/>
  <c r="E79" i="1"/>
  <c r="E88" i="1" s="1"/>
  <c r="F79" i="1"/>
  <c r="F88" i="1" s="1"/>
  <c r="G79" i="1"/>
  <c r="G88" i="1" s="1"/>
  <c r="H79" i="1"/>
  <c r="H88" i="1" s="1"/>
  <c r="I79" i="1"/>
  <c r="I88" i="1" s="1"/>
  <c r="I578" i="1" s="1"/>
  <c r="J79" i="1"/>
  <c r="J88" i="1" s="1"/>
  <c r="K79" i="1"/>
  <c r="K88" i="1" s="1"/>
  <c r="K578" i="1" s="1"/>
  <c r="L79" i="1"/>
  <c r="L88" i="1" s="1"/>
  <c r="M79" i="1"/>
  <c r="M88" i="1" s="1"/>
  <c r="E83" i="1"/>
  <c r="E80" i="1" s="1"/>
  <c r="F83" i="1"/>
  <c r="F80" i="1" s="1"/>
  <c r="G83" i="1"/>
  <c r="G80" i="1" s="1"/>
  <c r="H83" i="1"/>
  <c r="H80" i="1" s="1"/>
  <c r="I83" i="1"/>
  <c r="I80" i="1" s="1"/>
  <c r="J83" i="1"/>
  <c r="J80" i="1" s="1"/>
  <c r="K83" i="1"/>
  <c r="K80" i="1" s="1"/>
  <c r="L83" i="1"/>
  <c r="L80" i="1" s="1"/>
  <c r="M83" i="1"/>
  <c r="M80" i="1" s="1"/>
  <c r="D82" i="1"/>
  <c r="D79" i="1" s="1"/>
  <c r="E77" i="1"/>
  <c r="F77" i="1"/>
  <c r="G77" i="1"/>
  <c r="H77" i="1"/>
  <c r="I77" i="1"/>
  <c r="J77" i="1"/>
  <c r="K77" i="1"/>
  <c r="L77" i="1"/>
  <c r="M77" i="1"/>
  <c r="D76" i="1"/>
  <c r="C76" i="1" s="1"/>
  <c r="E71" i="1"/>
  <c r="F71" i="1"/>
  <c r="G71" i="1"/>
  <c r="H71" i="1"/>
  <c r="I71" i="1"/>
  <c r="J71" i="1"/>
  <c r="K71" i="1"/>
  <c r="L71" i="1"/>
  <c r="M71" i="1"/>
  <c r="E68" i="1"/>
  <c r="F68" i="1"/>
  <c r="G68" i="1"/>
  <c r="H68" i="1"/>
  <c r="I68" i="1"/>
  <c r="J68" i="1"/>
  <c r="K68" i="1"/>
  <c r="L68" i="1"/>
  <c r="M68" i="1"/>
  <c r="E65" i="1"/>
  <c r="F65" i="1"/>
  <c r="G65" i="1"/>
  <c r="H65" i="1"/>
  <c r="I65" i="1"/>
  <c r="J65" i="1"/>
  <c r="K65" i="1"/>
  <c r="L65" i="1"/>
  <c r="M65" i="1"/>
  <c r="E62" i="1"/>
  <c r="F62" i="1"/>
  <c r="G62" i="1"/>
  <c r="H62" i="1"/>
  <c r="I62" i="1"/>
  <c r="J62" i="1"/>
  <c r="K62" i="1"/>
  <c r="L62" i="1"/>
  <c r="M62" i="1"/>
  <c r="E59" i="1"/>
  <c r="F59" i="1"/>
  <c r="G59" i="1"/>
  <c r="H59" i="1"/>
  <c r="I59" i="1"/>
  <c r="J59" i="1"/>
  <c r="K59" i="1"/>
  <c r="L59" i="1"/>
  <c r="M59" i="1"/>
  <c r="E56" i="1"/>
  <c r="F56" i="1"/>
  <c r="G56" i="1"/>
  <c r="H56" i="1"/>
  <c r="I56" i="1"/>
  <c r="J56" i="1"/>
  <c r="K56" i="1"/>
  <c r="L56" i="1"/>
  <c r="M56" i="1"/>
  <c r="E53" i="1"/>
  <c r="F53" i="1"/>
  <c r="G53" i="1"/>
  <c r="H53" i="1"/>
  <c r="I53" i="1"/>
  <c r="J53" i="1"/>
  <c r="K53" i="1"/>
  <c r="L53" i="1"/>
  <c r="M53" i="1"/>
  <c r="E50" i="1"/>
  <c r="F50" i="1"/>
  <c r="G50" i="1"/>
  <c r="H50" i="1"/>
  <c r="I50" i="1"/>
  <c r="J50" i="1"/>
  <c r="K50" i="1"/>
  <c r="L50" i="1"/>
  <c r="M50" i="1"/>
  <c r="E47" i="1"/>
  <c r="F47" i="1"/>
  <c r="G47" i="1"/>
  <c r="H47" i="1"/>
  <c r="I47" i="1"/>
  <c r="J47" i="1"/>
  <c r="K47" i="1"/>
  <c r="L47" i="1"/>
  <c r="M47" i="1"/>
  <c r="E44" i="1"/>
  <c r="F44" i="1"/>
  <c r="G44" i="1"/>
  <c r="H44" i="1"/>
  <c r="I44" i="1"/>
  <c r="J44" i="1"/>
  <c r="K44" i="1"/>
  <c r="L44" i="1"/>
  <c r="M44" i="1"/>
  <c r="E41" i="1"/>
  <c r="F41" i="1"/>
  <c r="G41" i="1"/>
  <c r="H41" i="1"/>
  <c r="I41" i="1"/>
  <c r="J41" i="1"/>
  <c r="K41" i="1"/>
  <c r="L41" i="1"/>
  <c r="M41" i="1"/>
  <c r="E38" i="1"/>
  <c r="F38" i="1"/>
  <c r="G38" i="1"/>
  <c r="H38" i="1"/>
  <c r="I38" i="1"/>
  <c r="J38" i="1"/>
  <c r="K38" i="1"/>
  <c r="L38" i="1"/>
  <c r="M38" i="1"/>
  <c r="E35" i="1"/>
  <c r="F35" i="1"/>
  <c r="G35" i="1"/>
  <c r="H35" i="1"/>
  <c r="I35" i="1"/>
  <c r="J35" i="1"/>
  <c r="K35" i="1"/>
  <c r="L35" i="1"/>
  <c r="M35" i="1"/>
  <c r="E32" i="1"/>
  <c r="F32" i="1"/>
  <c r="G32" i="1"/>
  <c r="H32" i="1"/>
  <c r="I32" i="1"/>
  <c r="J32" i="1"/>
  <c r="K32" i="1"/>
  <c r="L32" i="1"/>
  <c r="M32" i="1"/>
  <c r="E29" i="1"/>
  <c r="F29" i="1"/>
  <c r="G29" i="1"/>
  <c r="H29" i="1"/>
  <c r="I29" i="1"/>
  <c r="J29" i="1"/>
  <c r="K29" i="1"/>
  <c r="L29" i="1"/>
  <c r="M29" i="1"/>
  <c r="E26" i="1"/>
  <c r="F26" i="1"/>
  <c r="G26" i="1"/>
  <c r="H26" i="1"/>
  <c r="I26" i="1"/>
  <c r="J26" i="1"/>
  <c r="K26" i="1"/>
  <c r="L26" i="1"/>
  <c r="M26" i="1"/>
  <c r="D70" i="1"/>
  <c r="D67" i="1"/>
  <c r="C67" i="1" s="1"/>
  <c r="D64" i="1"/>
  <c r="C64" i="1" s="1"/>
  <c r="D61" i="1"/>
  <c r="C61" i="1" s="1"/>
  <c r="D58" i="1"/>
  <c r="C58" i="1" s="1"/>
  <c r="D55" i="1"/>
  <c r="C55" i="1" s="1"/>
  <c r="D52" i="1"/>
  <c r="C52" i="1" s="1"/>
  <c r="D49" i="1"/>
  <c r="C49" i="1" s="1"/>
  <c r="D46" i="1"/>
  <c r="C46" i="1" s="1"/>
  <c r="D43" i="1"/>
  <c r="C43" i="1" s="1"/>
  <c r="D40" i="1"/>
  <c r="C40" i="1" s="1"/>
  <c r="D37" i="1"/>
  <c r="C37" i="1" s="1"/>
  <c r="D34" i="1"/>
  <c r="C34" i="1" s="1"/>
  <c r="D31" i="1"/>
  <c r="C31" i="1" s="1"/>
  <c r="D28" i="1"/>
  <c r="C28" i="1" s="1"/>
  <c r="D25" i="1"/>
  <c r="C25" i="1" s="1"/>
  <c r="E23" i="1"/>
  <c r="F23" i="1"/>
  <c r="G23" i="1"/>
  <c r="H23" i="1"/>
  <c r="I23" i="1"/>
  <c r="J23" i="1"/>
  <c r="K23" i="1"/>
  <c r="L23" i="1"/>
  <c r="M23" i="1"/>
  <c r="D22" i="1"/>
  <c r="C22" i="1" s="1"/>
  <c r="E20" i="1"/>
  <c r="F20" i="1"/>
  <c r="G20" i="1"/>
  <c r="H20" i="1"/>
  <c r="I20" i="1"/>
  <c r="J20" i="1"/>
  <c r="K20" i="1"/>
  <c r="L20" i="1"/>
  <c r="M20" i="1"/>
  <c r="D19" i="1"/>
  <c r="E15" i="1"/>
  <c r="F15" i="1"/>
  <c r="G15" i="1"/>
  <c r="H15" i="1"/>
  <c r="I15" i="1"/>
  <c r="J15" i="1"/>
  <c r="K15" i="1"/>
  <c r="L15" i="1"/>
  <c r="M15" i="1"/>
  <c r="J578" i="1" l="1"/>
  <c r="L578" i="1"/>
  <c r="H578" i="1"/>
  <c r="M578" i="1"/>
  <c r="F578" i="1"/>
  <c r="C70" i="1"/>
  <c r="C91" i="1"/>
  <c r="C127" i="1" s="1"/>
  <c r="D127" i="1"/>
  <c r="C133" i="1"/>
  <c r="C130" i="1" s="1"/>
  <c r="C142" i="1" s="1"/>
  <c r="D130" i="1"/>
  <c r="D142" i="1" s="1"/>
  <c r="G578" i="1"/>
  <c r="D265" i="1"/>
  <c r="C19" i="1"/>
  <c r="C16" i="1" s="1"/>
  <c r="D16" i="1"/>
  <c r="D73" i="1" s="1"/>
  <c r="E578" i="1"/>
  <c r="M17" i="1"/>
  <c r="M74" i="1" s="1"/>
  <c r="I17" i="1"/>
  <c r="I74" i="1" s="1"/>
  <c r="E17" i="1"/>
  <c r="E74" i="1" s="1"/>
  <c r="K17" i="1"/>
  <c r="K74" i="1" s="1"/>
  <c r="G17" i="1"/>
  <c r="G74" i="1" s="1"/>
  <c r="C265" i="1"/>
  <c r="J17" i="1"/>
  <c r="J74" i="1" s="1"/>
  <c r="F17" i="1"/>
  <c r="F74" i="1" s="1"/>
  <c r="L17" i="1"/>
  <c r="L74" i="1" s="1"/>
  <c r="H17" i="1"/>
  <c r="H74" i="1" s="1"/>
  <c r="D88" i="1"/>
  <c r="C82" i="1"/>
  <c r="C79" i="1" s="1"/>
  <c r="C88" i="1" s="1"/>
  <c r="C580" i="1"/>
  <c r="C582" i="1" s="1"/>
  <c r="D18" i="1"/>
  <c r="D21" i="1"/>
  <c r="D23" i="1" s="1"/>
  <c r="D24" i="1"/>
  <c r="D26" i="1" s="1"/>
  <c r="D27" i="1"/>
  <c r="D30" i="1"/>
  <c r="D33" i="1"/>
  <c r="D36" i="1"/>
  <c r="D39" i="1"/>
  <c r="D42" i="1"/>
  <c r="D45" i="1"/>
  <c r="D48" i="1"/>
  <c r="D51" i="1"/>
  <c r="D54" i="1"/>
  <c r="D57" i="1"/>
  <c r="D60" i="1"/>
  <c r="D63" i="1"/>
  <c r="D66" i="1"/>
  <c r="D69" i="1"/>
  <c r="D75" i="1"/>
  <c r="D81" i="1"/>
  <c r="D84" i="1"/>
  <c r="D86" i="1" s="1"/>
  <c r="D90" i="1"/>
  <c r="D92" i="1" s="1"/>
  <c r="D93" i="1"/>
  <c r="D95" i="1" s="1"/>
  <c r="D96" i="1"/>
  <c r="D98" i="1" s="1"/>
  <c r="D99" i="1"/>
  <c r="D101" i="1" s="1"/>
  <c r="D102" i="1"/>
  <c r="D104" i="1" s="1"/>
  <c r="D105" i="1"/>
  <c r="D107" i="1" s="1"/>
  <c r="D108" i="1"/>
  <c r="D110" i="1" s="1"/>
  <c r="D111" i="1"/>
  <c r="D113" i="1" s="1"/>
  <c r="D114" i="1"/>
  <c r="D116" i="1" s="1"/>
  <c r="D117" i="1"/>
  <c r="D119" i="1" s="1"/>
  <c r="D120" i="1"/>
  <c r="D122" i="1" s="1"/>
  <c r="D123" i="1"/>
  <c r="D125" i="1" s="1"/>
  <c r="D132" i="1"/>
  <c r="D134" i="1" s="1"/>
  <c r="D135" i="1"/>
  <c r="D138" i="1"/>
  <c r="D147" i="1"/>
  <c r="D150" i="1"/>
  <c r="D153" i="1"/>
  <c r="D156" i="1"/>
  <c r="D159" i="1"/>
  <c r="D162" i="1"/>
  <c r="D165" i="1"/>
  <c r="D168" i="1"/>
  <c r="D171" i="1"/>
  <c r="D174" i="1"/>
  <c r="D180" i="1"/>
  <c r="D182" i="1" s="1"/>
  <c r="D183" i="1"/>
  <c r="D186" i="1"/>
  <c r="D189" i="1"/>
  <c r="D192" i="1"/>
  <c r="D195" i="1"/>
  <c r="D201" i="1"/>
  <c r="D207" i="1"/>
  <c r="D210" i="1"/>
  <c r="D212" i="1" s="1"/>
  <c r="D213" i="1"/>
  <c r="D219" i="1"/>
  <c r="D222" i="1"/>
  <c r="D224" i="1" s="1"/>
  <c r="D225" i="1"/>
  <c r="D228" i="1"/>
  <c r="D231" i="1"/>
  <c r="D234" i="1"/>
  <c r="D237" i="1"/>
  <c r="D240" i="1"/>
  <c r="D243" i="1"/>
  <c r="D246" i="1"/>
  <c r="D249" i="1"/>
  <c r="D252" i="1"/>
  <c r="D255" i="1"/>
  <c r="D258" i="1"/>
  <c r="D270" i="1"/>
  <c r="D273" i="1"/>
  <c r="D276" i="1"/>
  <c r="D279" i="1"/>
  <c r="D282" i="1"/>
  <c r="D285" i="1"/>
  <c r="D288" i="1"/>
  <c r="D294" i="1"/>
  <c r="D297" i="1"/>
  <c r="D300" i="1"/>
  <c r="D303" i="1"/>
  <c r="D306" i="1"/>
  <c r="D309" i="1"/>
  <c r="D315" i="1"/>
  <c r="D317" i="1" s="1"/>
  <c r="D318" i="1"/>
  <c r="D320" i="1" s="1"/>
  <c r="D321" i="1"/>
  <c r="D324" i="1"/>
  <c r="D327" i="1"/>
  <c r="D330" i="1"/>
  <c r="D333" i="1"/>
  <c r="D336" i="1"/>
  <c r="D339" i="1"/>
  <c r="D342" i="1"/>
  <c r="D345" i="1"/>
  <c r="D351" i="1"/>
  <c r="D354" i="1"/>
  <c r="D356" i="1" s="1"/>
  <c r="D357" i="1"/>
  <c r="D360" i="1"/>
  <c r="D363" i="1"/>
  <c r="D366" i="1"/>
  <c r="D369" i="1"/>
  <c r="D372" i="1"/>
  <c r="D375" i="1"/>
  <c r="D382" i="1"/>
  <c r="D385" i="1"/>
  <c r="D388" i="1"/>
  <c r="D391" i="1"/>
  <c r="D400" i="1"/>
  <c r="D403" i="1"/>
  <c r="D405" i="1" s="1"/>
  <c r="D406" i="1"/>
  <c r="D409" i="1"/>
  <c r="D412" i="1"/>
  <c r="D415" i="1"/>
  <c r="D418" i="1"/>
  <c r="D420" i="1" s="1"/>
  <c r="D421" i="1"/>
  <c r="D424" i="1"/>
  <c r="D427" i="1"/>
  <c r="D430" i="1"/>
  <c r="D433" i="1"/>
  <c r="D436" i="1"/>
  <c r="D439" i="1"/>
  <c r="D442" i="1"/>
  <c r="D445" i="1"/>
  <c r="D448" i="1"/>
  <c r="D451" i="1"/>
  <c r="D454" i="1"/>
  <c r="D457" i="1"/>
  <c r="D460" i="1"/>
  <c r="D463" i="1"/>
  <c r="D466" i="1"/>
  <c r="D469" i="1"/>
  <c r="D472" i="1"/>
  <c r="D475" i="1"/>
  <c r="D478" i="1"/>
  <c r="D481" i="1"/>
  <c r="D484" i="1"/>
  <c r="D487" i="1"/>
  <c r="D490" i="1"/>
  <c r="D493" i="1"/>
  <c r="D496" i="1"/>
  <c r="D499" i="1"/>
  <c r="D502" i="1"/>
  <c r="D505" i="1"/>
  <c r="D508" i="1"/>
  <c r="D514" i="1"/>
  <c r="D517" i="1"/>
  <c r="D520" i="1"/>
  <c r="D526" i="1"/>
  <c r="D529" i="1"/>
  <c r="D532" i="1"/>
  <c r="D534" i="1" s="1"/>
  <c r="D535" i="1"/>
  <c r="D538" i="1"/>
  <c r="D541" i="1"/>
  <c r="D544" i="1"/>
  <c r="D547" i="1"/>
  <c r="D550" i="1"/>
  <c r="D553" i="1"/>
  <c r="D556" i="1"/>
  <c r="D559" i="1"/>
  <c r="D562" i="1"/>
  <c r="D565" i="1"/>
  <c r="D568" i="1"/>
  <c r="D571" i="1"/>
  <c r="D574" i="1"/>
  <c r="E72" i="1"/>
  <c r="E78" i="1"/>
  <c r="E87" i="1" s="1"/>
  <c r="E89" i="1" s="1"/>
  <c r="E126" i="1"/>
  <c r="E128" i="1" s="1"/>
  <c r="E141" i="1"/>
  <c r="E143" i="1" s="1"/>
  <c r="E379" i="1"/>
  <c r="E381" i="1" s="1"/>
  <c r="F72" i="1"/>
  <c r="F78" i="1"/>
  <c r="F87" i="1" s="1"/>
  <c r="F89" i="1" s="1"/>
  <c r="F126" i="1"/>
  <c r="F128" i="1" s="1"/>
  <c r="F141" i="1"/>
  <c r="F143" i="1" s="1"/>
  <c r="F379" i="1"/>
  <c r="F381" i="1" s="1"/>
  <c r="G72" i="1"/>
  <c r="G78" i="1"/>
  <c r="G87" i="1" s="1"/>
  <c r="G89" i="1" s="1"/>
  <c r="G126" i="1"/>
  <c r="G128" i="1" s="1"/>
  <c r="G141" i="1"/>
  <c r="G143" i="1" s="1"/>
  <c r="G379" i="1"/>
  <c r="G381" i="1" s="1"/>
  <c r="H72" i="1"/>
  <c r="H78" i="1"/>
  <c r="H87" i="1" s="1"/>
  <c r="H89" i="1" s="1"/>
  <c r="H126" i="1"/>
  <c r="H128" i="1" s="1"/>
  <c r="H141" i="1"/>
  <c r="H143" i="1" s="1"/>
  <c r="H379" i="1"/>
  <c r="H381" i="1" s="1"/>
  <c r="I72" i="1"/>
  <c r="I78" i="1"/>
  <c r="I87" i="1" s="1"/>
  <c r="I89" i="1" s="1"/>
  <c r="I126" i="1"/>
  <c r="I128" i="1" s="1"/>
  <c r="I141" i="1"/>
  <c r="I143" i="1" s="1"/>
  <c r="I379" i="1"/>
  <c r="I381" i="1" s="1"/>
  <c r="J72" i="1"/>
  <c r="J78" i="1"/>
  <c r="J87" i="1" s="1"/>
  <c r="J89" i="1" s="1"/>
  <c r="J126" i="1"/>
  <c r="J128" i="1" s="1"/>
  <c r="J141" i="1"/>
  <c r="J143" i="1" s="1"/>
  <c r="J379" i="1"/>
  <c r="J381" i="1" s="1"/>
  <c r="K72" i="1"/>
  <c r="K78" i="1"/>
  <c r="K87" i="1" s="1"/>
  <c r="K89" i="1" s="1"/>
  <c r="K126" i="1"/>
  <c r="K128" i="1" s="1"/>
  <c r="K141" i="1"/>
  <c r="K143" i="1" s="1"/>
  <c r="K379" i="1"/>
  <c r="K381" i="1" s="1"/>
  <c r="L72" i="1"/>
  <c r="L78" i="1"/>
  <c r="L87" i="1" s="1"/>
  <c r="L89" i="1" s="1"/>
  <c r="L126" i="1"/>
  <c r="L128" i="1" s="1"/>
  <c r="L141" i="1"/>
  <c r="L143" i="1" s="1"/>
  <c r="L379" i="1"/>
  <c r="L381" i="1" s="1"/>
  <c r="M72" i="1"/>
  <c r="M78" i="1"/>
  <c r="M87" i="1" s="1"/>
  <c r="M89" i="1" s="1"/>
  <c r="M126" i="1"/>
  <c r="M128" i="1" s="1"/>
  <c r="M141" i="1"/>
  <c r="M143" i="1" s="1"/>
  <c r="M379" i="1"/>
  <c r="M381" i="1" s="1"/>
  <c r="D578" i="1" l="1"/>
  <c r="C73" i="1"/>
  <c r="C578" i="1" s="1"/>
  <c r="D397" i="1"/>
  <c r="D399" i="1" s="1"/>
  <c r="C556" i="1"/>
  <c r="C558" i="1" s="1"/>
  <c r="D558" i="1"/>
  <c r="C544" i="1"/>
  <c r="C546" i="1" s="1"/>
  <c r="D546" i="1"/>
  <c r="C565" i="1"/>
  <c r="C567" i="1" s="1"/>
  <c r="D567" i="1"/>
  <c r="C553" i="1"/>
  <c r="C555" i="1" s="1"/>
  <c r="D555" i="1"/>
  <c r="C541" i="1"/>
  <c r="C543" i="1" s="1"/>
  <c r="D543" i="1"/>
  <c r="C529" i="1"/>
  <c r="C531" i="1" s="1"/>
  <c r="D531" i="1"/>
  <c r="C568" i="1"/>
  <c r="C570" i="1" s="1"/>
  <c r="D570" i="1"/>
  <c r="C574" i="1"/>
  <c r="C576" i="1" s="1"/>
  <c r="D576" i="1"/>
  <c r="C562" i="1"/>
  <c r="C564" i="1" s="1"/>
  <c r="D564" i="1"/>
  <c r="C550" i="1"/>
  <c r="C552" i="1" s="1"/>
  <c r="D552" i="1"/>
  <c r="C538" i="1"/>
  <c r="C540" i="1" s="1"/>
  <c r="D540" i="1"/>
  <c r="C526" i="1"/>
  <c r="D523" i="1"/>
  <c r="D525" i="1" s="1"/>
  <c r="D528" i="1"/>
  <c r="C571" i="1"/>
  <c r="C573" i="1" s="1"/>
  <c r="D573" i="1"/>
  <c r="C559" i="1"/>
  <c r="C561" i="1" s="1"/>
  <c r="D561" i="1"/>
  <c r="C547" i="1"/>
  <c r="C549" i="1" s="1"/>
  <c r="D549" i="1"/>
  <c r="C535" i="1"/>
  <c r="C537" i="1" s="1"/>
  <c r="D537" i="1"/>
  <c r="C517" i="1"/>
  <c r="C519" i="1" s="1"/>
  <c r="D519" i="1"/>
  <c r="C502" i="1"/>
  <c r="C504" i="1" s="1"/>
  <c r="D504" i="1"/>
  <c r="C490" i="1"/>
  <c r="C492" i="1" s="1"/>
  <c r="D492" i="1"/>
  <c r="C478" i="1"/>
  <c r="C480" i="1" s="1"/>
  <c r="D480" i="1"/>
  <c r="C466" i="1"/>
  <c r="C468" i="1" s="1"/>
  <c r="D468" i="1"/>
  <c r="C454" i="1"/>
  <c r="C456" i="1" s="1"/>
  <c r="D456" i="1"/>
  <c r="C442" i="1"/>
  <c r="C444" i="1" s="1"/>
  <c r="D444" i="1"/>
  <c r="C430" i="1"/>
  <c r="C432" i="1" s="1"/>
  <c r="D432" i="1"/>
  <c r="C406" i="1"/>
  <c r="C408" i="1" s="1"/>
  <c r="D408" i="1"/>
  <c r="C514" i="1"/>
  <c r="C516" i="1" s="1"/>
  <c r="D516" i="1"/>
  <c r="C499" i="1"/>
  <c r="C501" i="1" s="1"/>
  <c r="D501" i="1"/>
  <c r="C487" i="1"/>
  <c r="C489" i="1" s="1"/>
  <c r="D489" i="1"/>
  <c r="C475" i="1"/>
  <c r="C477" i="1" s="1"/>
  <c r="D477" i="1"/>
  <c r="C463" i="1"/>
  <c r="C465" i="1" s="1"/>
  <c r="D465" i="1"/>
  <c r="C451" i="1"/>
  <c r="C453" i="1" s="1"/>
  <c r="D453" i="1"/>
  <c r="C439" i="1"/>
  <c r="C441" i="1" s="1"/>
  <c r="D441" i="1"/>
  <c r="C427" i="1"/>
  <c r="C429" i="1" s="1"/>
  <c r="D429" i="1"/>
  <c r="C415" i="1"/>
  <c r="C417" i="1" s="1"/>
  <c r="D417" i="1"/>
  <c r="C508" i="1"/>
  <c r="C510" i="1" s="1"/>
  <c r="D510" i="1"/>
  <c r="C496" i="1"/>
  <c r="C498" i="1" s="1"/>
  <c r="D498" i="1"/>
  <c r="C484" i="1"/>
  <c r="C486" i="1" s="1"/>
  <c r="D486" i="1"/>
  <c r="C472" i="1"/>
  <c r="C474" i="1" s="1"/>
  <c r="D474" i="1"/>
  <c r="C460" i="1"/>
  <c r="C462" i="1" s="1"/>
  <c r="D462" i="1"/>
  <c r="C448" i="1"/>
  <c r="C450" i="1" s="1"/>
  <c r="D450" i="1"/>
  <c r="C436" i="1"/>
  <c r="C438" i="1" s="1"/>
  <c r="D438" i="1"/>
  <c r="C424" i="1"/>
  <c r="C426" i="1" s="1"/>
  <c r="D426" i="1"/>
  <c r="C412" i="1"/>
  <c r="C414" i="1" s="1"/>
  <c r="D414" i="1"/>
  <c r="C520" i="1"/>
  <c r="C522" i="1" s="1"/>
  <c r="D522" i="1"/>
  <c r="C505" i="1"/>
  <c r="C507" i="1" s="1"/>
  <c r="D507" i="1"/>
  <c r="C493" i="1"/>
  <c r="C495" i="1" s="1"/>
  <c r="D495" i="1"/>
  <c r="C481" i="1"/>
  <c r="C483" i="1" s="1"/>
  <c r="D483" i="1"/>
  <c r="C469" i="1"/>
  <c r="C471" i="1" s="1"/>
  <c r="D471" i="1"/>
  <c r="C457" i="1"/>
  <c r="C459" i="1" s="1"/>
  <c r="D459" i="1"/>
  <c r="C445" i="1"/>
  <c r="C447" i="1" s="1"/>
  <c r="D447" i="1"/>
  <c r="C433" i="1"/>
  <c r="C435" i="1" s="1"/>
  <c r="D435" i="1"/>
  <c r="C421" i="1"/>
  <c r="C423" i="1" s="1"/>
  <c r="D423" i="1"/>
  <c r="C409" i="1"/>
  <c r="C411" i="1" s="1"/>
  <c r="D411" i="1"/>
  <c r="C400" i="1"/>
  <c r="D402" i="1"/>
  <c r="C418" i="1"/>
  <c r="C420" i="1" s="1"/>
  <c r="C388" i="1"/>
  <c r="C390" i="1" s="1"/>
  <c r="D390" i="1"/>
  <c r="C372" i="1"/>
  <c r="C374" i="1" s="1"/>
  <c r="D374" i="1"/>
  <c r="C333" i="1"/>
  <c r="C335" i="1" s="1"/>
  <c r="D335" i="1"/>
  <c r="C321" i="1"/>
  <c r="C323" i="1" s="1"/>
  <c r="D323" i="1"/>
  <c r="C385" i="1"/>
  <c r="C387" i="1" s="1"/>
  <c r="D387" i="1"/>
  <c r="C369" i="1"/>
  <c r="C371" i="1" s="1"/>
  <c r="D371" i="1"/>
  <c r="C382" i="1"/>
  <c r="D384" i="1"/>
  <c r="C339" i="1"/>
  <c r="C341" i="1" s="1"/>
  <c r="D341" i="1"/>
  <c r="C327" i="1"/>
  <c r="C329" i="1" s="1"/>
  <c r="D329" i="1"/>
  <c r="C391" i="1"/>
  <c r="C393" i="1" s="1"/>
  <c r="D393" i="1"/>
  <c r="C375" i="1"/>
  <c r="C377" i="1" s="1"/>
  <c r="D377" i="1"/>
  <c r="C336" i="1"/>
  <c r="C338" i="1" s="1"/>
  <c r="D338" i="1"/>
  <c r="C324" i="1"/>
  <c r="C326" i="1" s="1"/>
  <c r="D326" i="1"/>
  <c r="C366" i="1"/>
  <c r="C368" i="1" s="1"/>
  <c r="D368" i="1"/>
  <c r="C363" i="1"/>
  <c r="C365" i="1" s="1"/>
  <c r="D365" i="1"/>
  <c r="C351" i="1"/>
  <c r="D353" i="1"/>
  <c r="D348" i="1"/>
  <c r="D350" i="1" s="1"/>
  <c r="C360" i="1"/>
  <c r="C362" i="1" s="1"/>
  <c r="D362" i="1"/>
  <c r="C357" i="1"/>
  <c r="C359" i="1" s="1"/>
  <c r="D359" i="1"/>
  <c r="C330" i="1"/>
  <c r="C332" i="1" s="1"/>
  <c r="D332" i="1"/>
  <c r="C345" i="1"/>
  <c r="C347" i="1" s="1"/>
  <c r="D347" i="1"/>
  <c r="C342" i="1"/>
  <c r="C344" i="1" s="1"/>
  <c r="D344" i="1"/>
  <c r="C309" i="1"/>
  <c r="C311" i="1" s="1"/>
  <c r="D311" i="1"/>
  <c r="C306" i="1"/>
  <c r="C308" i="1" s="1"/>
  <c r="D308" i="1"/>
  <c r="C315" i="1"/>
  <c r="C317" i="1" s="1"/>
  <c r="D312" i="1"/>
  <c r="D314" i="1" s="1"/>
  <c r="C297" i="1"/>
  <c r="C299" i="1" s="1"/>
  <c r="D299" i="1"/>
  <c r="D291" i="1"/>
  <c r="D293" i="1" s="1"/>
  <c r="D296" i="1"/>
  <c r="C303" i="1"/>
  <c r="C305" i="1" s="1"/>
  <c r="D305" i="1"/>
  <c r="C300" i="1"/>
  <c r="C302" i="1" s="1"/>
  <c r="D302" i="1"/>
  <c r="C282" i="1"/>
  <c r="C284" i="1" s="1"/>
  <c r="D284" i="1"/>
  <c r="D272" i="1"/>
  <c r="D267" i="1"/>
  <c r="D269" i="1" s="1"/>
  <c r="C279" i="1"/>
  <c r="C281" i="1" s="1"/>
  <c r="D281" i="1"/>
  <c r="C288" i="1"/>
  <c r="C290" i="1" s="1"/>
  <c r="D290" i="1"/>
  <c r="C276" i="1"/>
  <c r="C278" i="1" s="1"/>
  <c r="D278" i="1"/>
  <c r="C285" i="1"/>
  <c r="C287" i="1" s="1"/>
  <c r="D287" i="1"/>
  <c r="C273" i="1"/>
  <c r="C275" i="1" s="1"/>
  <c r="D275" i="1"/>
  <c r="C255" i="1"/>
  <c r="C257" i="1" s="1"/>
  <c r="D257" i="1"/>
  <c r="C243" i="1"/>
  <c r="C245" i="1" s="1"/>
  <c r="D245" i="1"/>
  <c r="C231" i="1"/>
  <c r="C233" i="1" s="1"/>
  <c r="D233" i="1"/>
  <c r="C219" i="1"/>
  <c r="D216" i="1"/>
  <c r="D218" i="1" s="1"/>
  <c r="D221" i="1"/>
  <c r="C252" i="1"/>
  <c r="C254" i="1" s="1"/>
  <c r="D254" i="1"/>
  <c r="C240" i="1"/>
  <c r="C242" i="1" s="1"/>
  <c r="D242" i="1"/>
  <c r="C228" i="1"/>
  <c r="C230" i="1" s="1"/>
  <c r="D230" i="1"/>
  <c r="C249" i="1"/>
  <c r="C251" i="1" s="1"/>
  <c r="D251" i="1"/>
  <c r="C237" i="1"/>
  <c r="C239" i="1" s="1"/>
  <c r="D239" i="1"/>
  <c r="C225" i="1"/>
  <c r="C227" i="1" s="1"/>
  <c r="D227" i="1"/>
  <c r="C258" i="1"/>
  <c r="C260" i="1" s="1"/>
  <c r="D260" i="1"/>
  <c r="C246" i="1"/>
  <c r="C248" i="1" s="1"/>
  <c r="D248" i="1"/>
  <c r="C234" i="1"/>
  <c r="C236" i="1" s="1"/>
  <c r="D236" i="1"/>
  <c r="C201" i="1"/>
  <c r="D203" i="1"/>
  <c r="D198" i="1"/>
  <c r="D200" i="1" s="1"/>
  <c r="C189" i="1"/>
  <c r="C191" i="1" s="1"/>
  <c r="D191" i="1"/>
  <c r="C213" i="1"/>
  <c r="C215" i="1" s="1"/>
  <c r="D215" i="1"/>
  <c r="C207" i="1"/>
  <c r="D209" i="1"/>
  <c r="D204" i="1"/>
  <c r="D206" i="1" s="1"/>
  <c r="C192" i="1"/>
  <c r="C194" i="1" s="1"/>
  <c r="D194" i="1"/>
  <c r="C186" i="1"/>
  <c r="C188" i="1" s="1"/>
  <c r="D188" i="1"/>
  <c r="C195" i="1"/>
  <c r="C197" i="1" s="1"/>
  <c r="D197" i="1"/>
  <c r="C183" i="1"/>
  <c r="C185" i="1" s="1"/>
  <c r="D185" i="1"/>
  <c r="D177" i="1"/>
  <c r="D179" i="1" s="1"/>
  <c r="C168" i="1"/>
  <c r="C170" i="1" s="1"/>
  <c r="D170" i="1"/>
  <c r="C165" i="1"/>
  <c r="C167" i="1" s="1"/>
  <c r="D167" i="1"/>
  <c r="C153" i="1"/>
  <c r="C155" i="1" s="1"/>
  <c r="D155" i="1"/>
  <c r="C174" i="1"/>
  <c r="C176" i="1" s="1"/>
  <c r="D176" i="1"/>
  <c r="C162" i="1"/>
  <c r="C164" i="1" s="1"/>
  <c r="D164" i="1"/>
  <c r="C150" i="1"/>
  <c r="C152" i="1" s="1"/>
  <c r="D152" i="1"/>
  <c r="C156" i="1"/>
  <c r="C158" i="1" s="1"/>
  <c r="D158" i="1"/>
  <c r="C171" i="1"/>
  <c r="C173" i="1" s="1"/>
  <c r="D173" i="1"/>
  <c r="C159" i="1"/>
  <c r="C161" i="1" s="1"/>
  <c r="D161" i="1"/>
  <c r="C147" i="1"/>
  <c r="C149" i="1" s="1"/>
  <c r="D144" i="1"/>
  <c r="D146" i="1" s="1"/>
  <c r="D149" i="1"/>
  <c r="C135" i="1"/>
  <c r="C137" i="1" s="1"/>
  <c r="D137" i="1"/>
  <c r="C93" i="1"/>
  <c r="C95" i="1" s="1"/>
  <c r="D129" i="1"/>
  <c r="D131" i="1" s="1"/>
  <c r="C99" i="1"/>
  <c r="C101" i="1" s="1"/>
  <c r="C138" i="1"/>
  <c r="C140" i="1" s="1"/>
  <c r="D140" i="1"/>
  <c r="C111" i="1"/>
  <c r="C113" i="1" s="1"/>
  <c r="C117" i="1"/>
  <c r="C119" i="1" s="1"/>
  <c r="C105" i="1"/>
  <c r="C107" i="1" s="1"/>
  <c r="C114" i="1"/>
  <c r="C116" i="1" s="1"/>
  <c r="C102" i="1"/>
  <c r="C104" i="1" s="1"/>
  <c r="C90" i="1"/>
  <c r="C92" i="1" s="1"/>
  <c r="C123" i="1"/>
  <c r="C125" i="1" s="1"/>
  <c r="C120" i="1"/>
  <c r="C122" i="1" s="1"/>
  <c r="C108" i="1"/>
  <c r="C110" i="1" s="1"/>
  <c r="C81" i="1"/>
  <c r="D83" i="1"/>
  <c r="D80" i="1" s="1"/>
  <c r="C75" i="1"/>
  <c r="C77" i="1" s="1"/>
  <c r="D77" i="1"/>
  <c r="C66" i="1"/>
  <c r="C68" i="1" s="1"/>
  <c r="D68" i="1"/>
  <c r="C42" i="1"/>
  <c r="C44" i="1" s="1"/>
  <c r="D44" i="1"/>
  <c r="C30" i="1"/>
  <c r="C32" i="1" s="1"/>
  <c r="D32" i="1"/>
  <c r="C51" i="1"/>
  <c r="C53" i="1" s="1"/>
  <c r="D53" i="1"/>
  <c r="C27" i="1"/>
  <c r="C29" i="1" s="1"/>
  <c r="D29" i="1"/>
  <c r="C60" i="1"/>
  <c r="C62" i="1" s="1"/>
  <c r="D62" i="1"/>
  <c r="C48" i="1"/>
  <c r="C50" i="1" s="1"/>
  <c r="D50" i="1"/>
  <c r="C36" i="1"/>
  <c r="C38" i="1" s="1"/>
  <c r="D38" i="1"/>
  <c r="C54" i="1"/>
  <c r="C56" i="1" s="1"/>
  <c r="D56" i="1"/>
  <c r="C18" i="1"/>
  <c r="D15" i="1"/>
  <c r="D72" i="1" s="1"/>
  <c r="D20" i="1"/>
  <c r="C63" i="1"/>
  <c r="C65" i="1" s="1"/>
  <c r="D65" i="1"/>
  <c r="C39" i="1"/>
  <c r="C41" i="1" s="1"/>
  <c r="D41" i="1"/>
  <c r="C69" i="1"/>
  <c r="C71" i="1" s="1"/>
  <c r="D71" i="1"/>
  <c r="C57" i="1"/>
  <c r="C59" i="1" s="1"/>
  <c r="D59" i="1"/>
  <c r="C45" i="1"/>
  <c r="C47" i="1" s="1"/>
  <c r="D47" i="1"/>
  <c r="C33" i="1"/>
  <c r="C35" i="1" s="1"/>
  <c r="D35" i="1"/>
  <c r="C21" i="1"/>
  <c r="C23" i="1" s="1"/>
  <c r="D379" i="1"/>
  <c r="D381" i="1" s="1"/>
  <c r="H394" i="1"/>
  <c r="H396" i="1" s="1"/>
  <c r="G264" i="1"/>
  <c r="G266" i="1" s="1"/>
  <c r="M264" i="1"/>
  <c r="M266" i="1" s="1"/>
  <c r="J394" i="1"/>
  <c r="J396" i="1" s="1"/>
  <c r="F394" i="1"/>
  <c r="F396" i="1" s="1"/>
  <c r="L394" i="1"/>
  <c r="L396" i="1" s="1"/>
  <c r="I264" i="1"/>
  <c r="I266" i="1" s="1"/>
  <c r="I394" i="1"/>
  <c r="I396" i="1" s="1"/>
  <c r="E264" i="1"/>
  <c r="E266" i="1" s="1"/>
  <c r="D78" i="1"/>
  <c r="D87" i="1" s="1"/>
  <c r="D89" i="1" s="1"/>
  <c r="L264" i="1"/>
  <c r="L266" i="1" s="1"/>
  <c r="K264" i="1"/>
  <c r="K266" i="1" s="1"/>
  <c r="H264" i="1"/>
  <c r="H266" i="1" s="1"/>
  <c r="E394" i="1"/>
  <c r="E396" i="1" s="1"/>
  <c r="M394" i="1"/>
  <c r="M396" i="1" s="1"/>
  <c r="C318" i="1"/>
  <c r="C222" i="1"/>
  <c r="C224" i="1" s="1"/>
  <c r="C132" i="1"/>
  <c r="C134" i="1" s="1"/>
  <c r="K394" i="1"/>
  <c r="K396" i="1" s="1"/>
  <c r="F264" i="1"/>
  <c r="F266" i="1" s="1"/>
  <c r="C354" i="1"/>
  <c r="C356" i="1" s="1"/>
  <c r="C532" i="1"/>
  <c r="C534" i="1" s="1"/>
  <c r="C270" i="1"/>
  <c r="C180" i="1"/>
  <c r="C182" i="1" s="1"/>
  <c r="D126" i="1"/>
  <c r="D128" i="1" s="1"/>
  <c r="J264" i="1"/>
  <c r="J266" i="1" s="1"/>
  <c r="G394" i="1"/>
  <c r="G396" i="1" s="1"/>
  <c r="C403" i="1"/>
  <c r="C405" i="1" s="1"/>
  <c r="C294" i="1"/>
  <c r="C210" i="1"/>
  <c r="C212" i="1" s="1"/>
  <c r="C96" i="1"/>
  <c r="C98" i="1" s="1"/>
  <c r="C24" i="1"/>
  <c r="C26" i="1" s="1"/>
  <c r="C84" i="1"/>
  <c r="C86" i="1" s="1"/>
  <c r="C402" i="1" l="1"/>
  <c r="C397" i="1"/>
  <c r="C399" i="1" s="1"/>
  <c r="C528" i="1"/>
  <c r="C523" i="1"/>
  <c r="C525" i="1" s="1"/>
  <c r="C379" i="1"/>
  <c r="C381" i="1" s="1"/>
  <c r="C384" i="1"/>
  <c r="C348" i="1"/>
  <c r="C350" i="1" s="1"/>
  <c r="C353" i="1"/>
  <c r="C312" i="1"/>
  <c r="C314" i="1" s="1"/>
  <c r="C320" i="1"/>
  <c r="C291" i="1"/>
  <c r="C293" i="1" s="1"/>
  <c r="C296" i="1"/>
  <c r="C272" i="1"/>
  <c r="C267" i="1"/>
  <c r="C269" i="1" s="1"/>
  <c r="C221" i="1"/>
  <c r="C216" i="1"/>
  <c r="C218" i="1" s="1"/>
  <c r="C209" i="1"/>
  <c r="C204" i="1"/>
  <c r="C206" i="1" s="1"/>
  <c r="J577" i="1"/>
  <c r="J579" i="1" s="1"/>
  <c r="C198" i="1"/>
  <c r="C200" i="1" s="1"/>
  <c r="C203" i="1"/>
  <c r="C177" i="1"/>
  <c r="C179" i="1" s="1"/>
  <c r="C144" i="1"/>
  <c r="C146" i="1" s="1"/>
  <c r="D141" i="1"/>
  <c r="D143" i="1" s="1"/>
  <c r="G577" i="1"/>
  <c r="G579" i="1" s="1"/>
  <c r="C126" i="1"/>
  <c r="C128" i="1" s="1"/>
  <c r="C129" i="1"/>
  <c r="C131" i="1" s="1"/>
  <c r="C78" i="1"/>
  <c r="C87" i="1" s="1"/>
  <c r="C89" i="1" s="1"/>
  <c r="C83" i="1"/>
  <c r="C80" i="1" s="1"/>
  <c r="D17" i="1"/>
  <c r="D74" i="1" s="1"/>
  <c r="C20" i="1"/>
  <c r="C15" i="1"/>
  <c r="C17" i="1" s="1"/>
  <c r="C74" i="1" s="1"/>
  <c r="F577" i="1"/>
  <c r="F579" i="1" s="1"/>
  <c r="E577" i="1"/>
  <c r="E579" i="1" s="1"/>
  <c r="L577" i="1"/>
  <c r="L579" i="1" s="1"/>
  <c r="H577" i="1"/>
  <c r="H579" i="1" s="1"/>
  <c r="I577" i="1"/>
  <c r="I579" i="1" s="1"/>
  <c r="M577" i="1"/>
  <c r="M579" i="1" s="1"/>
  <c r="K577" i="1"/>
  <c r="K579" i="1" s="1"/>
  <c r="D394" i="1"/>
  <c r="D396" i="1" s="1"/>
  <c r="D264" i="1"/>
  <c r="D266" i="1" s="1"/>
  <c r="C394" i="1" l="1"/>
  <c r="C396" i="1" s="1"/>
  <c r="C264" i="1"/>
  <c r="C266" i="1" s="1"/>
  <c r="C141" i="1"/>
  <c r="C143" i="1" s="1"/>
  <c r="C72" i="1"/>
  <c r="D577" i="1"/>
  <c r="D579" i="1" s="1"/>
  <c r="C577" i="1" l="1"/>
  <c r="C579" i="1" s="1"/>
</calcChain>
</file>

<file path=xl/sharedStrings.xml><?xml version="1.0" encoding="utf-8"?>
<sst xmlns="http://schemas.openxmlformats.org/spreadsheetml/2006/main" count="324" uniqueCount="245">
  <si>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</si>
  <si>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</si>
  <si>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</si>
  <si>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</si>
  <si>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</si>
  <si>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</si>
  <si>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</si>
  <si>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</si>
  <si>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</si>
  <si>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</si>
  <si>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</si>
  <si>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</si>
  <si>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</si>
  <si>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</si>
  <si>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</si>
  <si>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</si>
  <si>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</si>
  <si>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</si>
  <si>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</si>
  <si>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</si>
  <si>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</si>
  <si>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</si>
  <si>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</si>
  <si>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</si>
  <si>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</si>
  <si>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</si>
  <si>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</si>
  <si>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</si>
  <si>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</si>
  <si>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</si>
  <si>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</si>
  <si>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</si>
  <si>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</si>
  <si>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</si>
  <si>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</si>
  <si>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</si>
  <si>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</si>
  <si>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</si>
  <si>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</si>
  <si>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</si>
  <si>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</si>
  <si>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</si>
  <si>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</si>
  <si>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</si>
  <si>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</si>
  <si>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</si>
  <si>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</si>
  <si>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</si>
  <si>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</si>
  <si>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</si>
  <si>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</si>
  <si>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</si>
  <si>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</si>
  <si>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</si>
  <si>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</si>
  <si>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</si>
  <si>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</si>
  <si>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</si>
  <si>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</si>
  <si>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</si>
  <si>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</si>
  <si>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</si>
  <si>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</si>
  <si>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</si>
  <si>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</si>
  <si>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</si>
  <si>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</si>
  <si>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</si>
  <si>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</si>
  <si>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</si>
  <si>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</si>
  <si>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</si>
  <si>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</si>
  <si>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</si>
  <si>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</si>
  <si>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</si>
  <si>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</si>
  <si>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</si>
  <si>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</si>
  <si>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</si>
  <si>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</si>
  <si>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</si>
  <si>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</si>
  <si>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</si>
  <si>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</si>
  <si>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</si>
  <si>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</si>
  <si>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Sociālās palīdzības pabalsti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</si>
  <si>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</si>
  <si>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</si>
  <si>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</si>
  <si>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</si>
  <si>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</si>
  <si>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</si>
  <si>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</si>
  <si>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</si>
  <si>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</si>
  <si>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</si>
  <si>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</si>
  <si>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</si>
  <si>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</si>
  <si>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</si>
  <si>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</si>
  <si>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</si>
  <si>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</si>
  <si>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</si>
  <si>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</si>
  <si>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</si>
  <si>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</si>
  <si>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</si>
  <si>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</si>
  <si>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</si>
  <si>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</si>
  <si>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</si>
  <si>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</si>
  <si>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</si>
  <si>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</si>
  <si>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</si>
  <si>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</si>
  <si>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</si>
  <si>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</si>
  <si>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</si>
  <si>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</si>
  <si>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</si>
  <si>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</si>
  <si>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</si>
  <si>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</si>
  <si>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</si>
  <si>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</si>
  <si>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</si>
  <si>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</si>
  <si>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</si>
  <si>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</si>
  <si>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</si>
  <si>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</si>
  <si>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</si>
  <si>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</si>
  <si>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</si>
  <si>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</si>
  <si>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</si>
  <si>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</si>
  <si>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</si>
  <si>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</si>
  <si>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</si>
  <si>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</si>
  <si>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</si>
  <si>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</si>
  <si>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</si>
  <si>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</si>
  <si>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</si>
  <si>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</si>
  <si>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</si>
  <si>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</si>
  <si>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</si>
  <si>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</si>
  <si>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</si>
  <si>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</si>
  <si>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</si>
  <si>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Sociālās palīdzības pasākumi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</si>
  <si>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</si>
  <si>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</si>
  <si>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</si>
  <si>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</si>
  <si>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</si>
  <si>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</si>
  <si>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</si>
  <si>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</si>
  <si>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</si>
  <si>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</si>
  <si>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</si>
  <si>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</si>
  <si>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</si>
  <si>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</si>
  <si>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</si>
  <si>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</si>
  <si>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</si>
  <si>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</si>
  <si>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</si>
  <si>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</si>
  <si>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</si>
  <si>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</si>
  <si>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</si>
  <si>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</si>
  <si>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</si>
  <si>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Apguldes apmācību komplekss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</si>
  <si>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</si>
  <si>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</si>
  <si>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</si>
  <si>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</si>
  <si>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</si>
  <si>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Naudītes pirmskolas izglītības iestāde</t>
  </si>
  <si>
    <t>Krimūnu sākumskola</t>
  </si>
  <si>
    <t>Lejasstrazdu sākumskola</t>
  </si>
  <si>
    <t>Dobeles Kristīgā pamatskola</t>
  </si>
  <si>
    <t>Ieguldījumi SIA  "Dobeles namsaimnieks" pamatkapitālā</t>
  </si>
  <si>
    <t>Ielu rekonstrukcija</t>
  </si>
  <si>
    <t>Pabalsti svētku gadījumos, pabalsts aizgādņiem</t>
  </si>
  <si>
    <t>DOBELES NOVADA PAŠVALDĪBAS 2017.GADA PAMATBUDŽETA IZDEVUMI</t>
  </si>
  <si>
    <t>Vēlēšanu komisija</t>
  </si>
  <si>
    <t>Sākumskolas Erasmus projekts</t>
  </si>
  <si>
    <t>Latvijas Jaunatnes Olimpiāde</t>
  </si>
  <si>
    <t>Kaķeniekukultūras un sporta centrs</t>
  </si>
  <si>
    <t>SPC projekts pieaugušo rehabilitācijai</t>
  </si>
  <si>
    <t>Ārējo kanalizācijas tīklu atjaunošana</t>
  </si>
  <si>
    <t>Dobeles kultūras nama renovācija</t>
  </si>
  <si>
    <t>Lauku ceļu rekonstrukcija</t>
  </si>
  <si>
    <t>04.510.</t>
  </si>
  <si>
    <t>Lauku ielas rekonstrukcija Dobelē</t>
  </si>
  <si>
    <t>Spodrības ielas rekonstrukcija Dobelē</t>
  </si>
  <si>
    <t>Projekts"Meliorācijas sistēmu rekonstrukcija"</t>
  </si>
  <si>
    <t>Projekts"Atver sirdi Zemgalē"</t>
  </si>
  <si>
    <t>Dienesta viesnīcas būvniecība</t>
  </si>
  <si>
    <t>JIVC projekts "Proti un dari"</t>
  </si>
  <si>
    <t>Projekts"Preventīvie pasākumi jauniešiem"</t>
  </si>
  <si>
    <t>Projekts"Veselības veicināšanna, slimību profilakse"</t>
  </si>
  <si>
    <t>Projekts "Kaķenieku k/n"</t>
  </si>
  <si>
    <t>Pilsdrupu arheoloģijas darbi</t>
  </si>
  <si>
    <t>Gājēju ceļa uz Virkus kapiem izbūve</t>
  </si>
  <si>
    <t>Projekts"Krimūnu estrādes izbūve"</t>
  </si>
  <si>
    <t>Projekts"Pļavas iela 3"</t>
  </si>
  <si>
    <t>Projekts "Sports"</t>
  </si>
  <si>
    <t>Projekts"Lifta izbūve Uzvaras 50"</t>
  </si>
  <si>
    <t>Projekts"Atelpas brīdis"</t>
  </si>
  <si>
    <t>Muzeja VKKF projekti</t>
  </si>
  <si>
    <t>Remontdarbi novada iestādēs</t>
  </si>
  <si>
    <t>Stadiona tehniskā projekta izstrāde</t>
  </si>
  <si>
    <t>Liepājas šosejas rekonstrukcija Dobelē</t>
  </si>
  <si>
    <t>01.111</t>
  </si>
  <si>
    <t>Brīvības ielas 15 siltināšsna</t>
  </si>
  <si>
    <t>Penkules pamatskolas apkures sistēmas rekonstrukcija</t>
  </si>
  <si>
    <t>saistošajiem noteikumiem N.1</t>
  </si>
  <si>
    <t>Atbalsts biedrībai "Gold Barbell"</t>
  </si>
  <si>
    <t>Atbalsts biedrībai "Saspraude"</t>
  </si>
  <si>
    <t>budžets 2017.gadam."</t>
  </si>
  <si>
    <t>Finansēšana</t>
  </si>
  <si>
    <t>Projekts Nordplus Junior 2015</t>
  </si>
  <si>
    <t>PIUAC INTERREG projekts</t>
  </si>
  <si>
    <t>DAVV projekts 7.2.1.2./15/1/001</t>
  </si>
  <si>
    <t>Projekts"Karjeras atbalsts izglītības iestādēs"</t>
  </si>
  <si>
    <t>Dobeles sākumskolas pārbūve</t>
  </si>
  <si>
    <t>09.000</t>
  </si>
  <si>
    <t>Dobeles novada domes 26.01.2017.</t>
  </si>
  <si>
    <t>Finanšu un grāmatvedības nodaļas vadītāja</t>
  </si>
  <si>
    <t>J.Kalniņa</t>
  </si>
  <si>
    <t>(ar grozījumiem 29.06.2017 lēm.Nr.   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</si>
</sst>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 Baltic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i/>
      <sz val="9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 applyBorder="1"/>
    <xf numFmtId="0" fontId="5" fillId="0" borderId="1" xfId="0" applyFont="1" applyBorder="1"/>
    <xf numFmtId="0" fontId="5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/>
    <xf numFmtId="0" fontId="6" fillId="0" borderId="1" xfId="0" applyFont="1" applyBorder="1" applyAlignment="1">
      <alignment horizontal="left" wrapText="1"/>
    </xf>
    <xf numFmtId="0" fontId="3" fillId="0" borderId="8" xfId="0" applyFont="1" applyBorder="1"/>
    <xf numFmtId="0" fontId="7" fillId="0" borderId="1" xfId="0" applyFont="1" applyBorder="1" applyAlignment="1">
      <alignment horizontal="left" wrapText="1"/>
    </xf>
    <xf numFmtId="0" fontId="5" fillId="0" borderId="8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justify"/>
    </xf>
    <xf numFmtId="0" fontId="9" fillId="0" borderId="0" xfId="0" applyFont="1" applyAlignment="1">
      <alignment horizontal="right"/>
    </xf>
    <xf numFmtId="0" fontId="4" fillId="0" borderId="0" xfId="0" applyFont="1" applyBorder="1" applyAlignment="1">
      <alignment horizontal="center" vertical="justify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4" fillId="0" borderId="4" xfId="0" applyFont="1" applyBorder="1" applyAlignment="1">
      <alignment horizontal="center" vertical="justify"/>
    </xf>
    <xf numFmtId="0" fontId="7" fillId="2" borderId="1" xfId="0" applyFont="1" applyFill="1" applyBorder="1" applyAlignment="1">
      <alignment horizontal="left" wrapText="1"/>
    </xf>
    <xf numFmtId="0" fontId="5" fillId="2" borderId="1" xfId="0" applyFont="1" applyFill="1" applyBorder="1"/>
    <xf numFmtId="0" fontId="7" fillId="0" borderId="1" xfId="0" applyFont="1" applyFill="1" applyBorder="1" applyAlignment="1">
      <alignment horizontal="left" wrapText="1"/>
    </xf>
    <xf numFmtId="0" fontId="5" fillId="0" borderId="1" xfId="0" applyFont="1" applyFill="1" applyBorder="1"/>
    <xf numFmtId="0" fontId="3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3" fillId="0" borderId="1" xfId="0" quotePrefix="1" applyFont="1" applyFill="1" applyBorder="1"/>
    <xf numFmtId="0" fontId="5" fillId="0" borderId="1" xfId="0" quotePrefix="1" applyFont="1" applyFill="1" applyBorder="1"/>
    <xf numFmtId="0" fontId="5" fillId="2" borderId="1" xfId="0" quotePrefix="1" applyFont="1" applyFill="1" applyBorder="1"/>
    <xf numFmtId="0" fontId="5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3" fillId="0" borderId="8" xfId="0" applyFont="1" applyFill="1" applyBorder="1"/>
    <xf numFmtId="0" fontId="7" fillId="2" borderId="6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left" wrapText="1"/>
    </xf>
    <xf numFmtId="0" fontId="5" fillId="3" borderId="1" xfId="0" applyFont="1" applyFill="1" applyBorder="1"/>
    <xf numFmtId="0" fontId="5" fillId="0" borderId="5" xfId="0" applyFont="1" applyFill="1" applyBorder="1"/>
    <xf numFmtId="0" fontId="5" fillId="0" borderId="2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3" fillId="0" borderId="0" xfId="0" applyNumberFormat="1" applyFont="1" applyFill="1"/>
    <xf numFmtId="2" fontId="5" fillId="0" borderId="1" xfId="0" applyNumberFormat="1" applyFont="1" applyFill="1" applyBorder="1"/>
    <xf numFmtId="0" fontId="3" fillId="0" borderId="1" xfId="0" applyNumberFormat="1" applyFont="1" applyFill="1" applyBorder="1"/>
    <xf numFmtId="0" fontId="8" fillId="0" borderId="0" xfId="0" applyFont="1" applyAlignment="1">
      <alignment horizontal="right"/>
    </xf>
    <xf numFmtId="0" fontId="3" fillId="0" borderId="1" xfId="0" quotePrefix="1" applyFont="1" applyBorder="1"/>
    <xf numFmtId="0" fontId="6" fillId="0" borderId="6" xfId="0" applyFont="1" applyBorder="1" applyAlignment="1">
      <alignment horizontal="left" wrapText="1"/>
    </xf>
    <xf numFmtId="1" fontId="3" fillId="0" borderId="1" xfId="0" applyNumberFormat="1" applyFont="1" applyFill="1" applyBorder="1"/>
    <xf numFmtId="0" fontId="11" fillId="0" borderId="0" xfId="0" applyFont="1" applyBorder="1"/>
    <xf numFmtId="0" fontId="6" fillId="0" borderId="1" xfId="0" applyFont="1" applyFill="1" applyBorder="1" applyAlignment="1">
      <alignment wrapText="1"/>
    </xf>
    <xf numFmtId="0" fontId="5" fillId="4" borderId="1" xfId="0" applyFont="1" applyFill="1" applyBorder="1"/>
    <xf numFmtId="0" fontId="3" fillId="5" borderId="1" xfId="0" applyFont="1" applyFill="1" applyBorder="1"/>
    <xf numFmtId="0" fontId="5" fillId="4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0" fontId="5" fillId="5" borderId="1" xfId="0" applyFont="1" applyFill="1" applyBorder="1"/>
    <xf numFmtId="0" fontId="3" fillId="5" borderId="1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justify" vertical="justify"/>
    </xf>
    <xf numFmtId="0" fontId="3" fillId="0" borderId="1" xfId="0" applyFont="1" applyBorder="1" applyAlignment="1">
      <alignment horizontal="left" wrapText="1"/>
    </xf>
    <xf numFmtId="0" fontId="5" fillId="3" borderId="5" xfId="0" applyFont="1" applyFill="1" applyBorder="1"/>
    <xf numFmtId="164" fontId="6" fillId="0" borderId="1" xfId="0" applyNumberFormat="1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left" wrapText="1"/>
    </xf>
    <xf numFmtId="0" fontId="5" fillId="5" borderId="0" xfId="0" applyFont="1" applyFill="1" applyBorder="1"/>
    <xf numFmtId="0" fontId="5" fillId="6" borderId="1" xfId="0" applyFont="1" applyFill="1" applyBorder="1"/>
    <xf numFmtId="0" fontId="5" fillId="6" borderId="5" xfId="0" applyFont="1" applyFill="1" applyBorder="1"/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/>
    <xf numFmtId="0" fontId="7" fillId="6" borderId="1" xfId="0" applyFont="1" applyFill="1" applyBorder="1" applyAlignment="1">
      <alignment horizontal="left" wrapText="1"/>
    </xf>
    <xf numFmtId="49" fontId="7" fillId="6" borderId="1" xfId="0" applyNumberFormat="1" applyFont="1" applyFill="1" applyBorder="1" applyAlignment="1">
      <alignment horizontal="left" wrapText="1"/>
    </xf>
    <xf numFmtId="0" fontId="3" fillId="5" borderId="1" xfId="0" applyNumberFormat="1" applyFont="1" applyFill="1" applyBorder="1"/>
    <xf numFmtId="0" fontId="6" fillId="6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0" fontId="3" fillId="5" borderId="8" xfId="0" applyFont="1" applyFill="1" applyBorder="1"/>
    <xf numFmtId="0" fontId="3" fillId="5" borderId="1" xfId="0" quotePrefix="1" applyFont="1" applyFill="1" applyBorder="1"/>
    <xf numFmtId="0" fontId="3" fillId="6" borderId="1" xfId="0" applyFont="1" applyFill="1" applyBorder="1" applyAlignment="1">
      <alignment horizontal="justify" vertical="justify"/>
    </xf>
    <xf numFmtId="0" fontId="3" fillId="6" borderId="1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6" borderId="0" xfId="0" applyFont="1" applyFill="1" applyBorder="1" applyAlignment="1">
      <alignment horizontal="left" wrapText="1"/>
    </xf>
    <xf numFmtId="0" fontId="3" fillId="6" borderId="0" xfId="0" applyFont="1" applyFill="1"/>
    <xf numFmtId="0" fontId="6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wrapText="1"/>
    </xf>
    <xf numFmtId="49" fontId="6" fillId="6" borderId="6" xfId="0" applyNumberFormat="1" applyFont="1" applyFill="1" applyBorder="1" applyAlignment="1">
      <alignment horizontal="left" wrapText="1"/>
    </xf>
    <xf numFmtId="0" fontId="5" fillId="0" borderId="10" xfId="0" applyFont="1" applyFill="1" applyBorder="1"/>
    <xf numFmtId="164" fontId="6" fillId="5" borderId="1" xfId="0" applyNumberFormat="1" applyFont="1" applyFill="1" applyBorder="1" applyAlignment="1">
      <alignment horizontal="left" wrapText="1"/>
    </xf>
    <xf numFmtId="0" fontId="7" fillId="6" borderId="6" xfId="0" applyFont="1" applyFill="1" applyBorder="1" applyAlignment="1">
      <alignment horizontal="left" wrapText="1"/>
    </xf>
    <xf numFmtId="0" fontId="6" fillId="6" borderId="9" xfId="0" applyFont="1" applyFill="1" applyBorder="1" applyAlignment="1">
      <alignment horizontal="left" wrapText="1"/>
    </xf>
    <xf numFmtId="164" fontId="6" fillId="6" borderId="1" xfId="0" applyNumberFormat="1" applyFont="1" applyFill="1" applyBorder="1" applyAlignment="1">
      <alignment horizontal="left" wrapText="1"/>
    </xf>
    <xf numFmtId="0" fontId="5" fillId="6" borderId="10" xfId="0" applyFont="1" applyFill="1" applyBorder="1"/>
    <xf numFmtId="0" fontId="12" fillId="0" borderId="0" xfId="0" applyFont="1"/>
    <xf numFmtId="0" fontId="12" fillId="0" borderId="0" xfId="0" applyFont="1" applyAlignment="1">
      <alignment horizontal="right"/>
    </xf>
    <xf numFmtId="49" fontId="7" fillId="2" borderId="1" xfId="0" applyNumberFormat="1" applyFont="1" applyFill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colors>
    <mruColors>
      <color rgb="FF99FFCC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37" Type="http://schemas.openxmlformats.org/officeDocument/2006/relationships/revisionLog" Target="revisionLog60.xml"/><Relationship Id="rId329" Type="http://schemas.openxmlformats.org/officeDocument/2006/relationships/revisionLog" Target="revisionLog53.xml"/><Relationship Id="rId316" Type="http://schemas.openxmlformats.org/officeDocument/2006/relationships/revisionLog" Target="revisionLog40.xml"/><Relationship Id="rId341" Type="http://schemas.openxmlformats.org/officeDocument/2006/relationships/revisionLog" Target="revisionLog64.xml"/><Relationship Id="rId362" Type="http://schemas.openxmlformats.org/officeDocument/2006/relationships/revisionLog" Target="revisionLog1.xml"/><Relationship Id="rId324" Type="http://schemas.openxmlformats.org/officeDocument/2006/relationships/revisionLog" Target="revisionLog48.xml"/><Relationship Id="rId361" Type="http://schemas.openxmlformats.org/officeDocument/2006/relationships/revisionLog" Target="revisionLog83.xml"/><Relationship Id="rId332" Type="http://schemas.openxmlformats.org/officeDocument/2006/relationships/revisionLog" Target="revisionLog55.xml"/><Relationship Id="rId340" Type="http://schemas.openxmlformats.org/officeDocument/2006/relationships/revisionLog" Target="revisionLog63.xml"/><Relationship Id="rId345" Type="http://schemas.openxmlformats.org/officeDocument/2006/relationships/revisionLog" Target="revisionLog67.xml"/><Relationship Id="rId353" Type="http://schemas.openxmlformats.org/officeDocument/2006/relationships/revisionLog" Target="revisionLog75.xml"/><Relationship Id="rId358" Type="http://schemas.openxmlformats.org/officeDocument/2006/relationships/revisionLog" Target="revisionLog80.xml"/><Relationship Id="rId357" Type="http://schemas.openxmlformats.org/officeDocument/2006/relationships/revisionLog" Target="revisionLog79.xml"/><Relationship Id="rId349" Type="http://schemas.openxmlformats.org/officeDocument/2006/relationships/revisionLog" Target="revisionLog71.xml"/><Relationship Id="rId344" Type="http://schemas.openxmlformats.org/officeDocument/2006/relationships/revisionLog" Target="revisionLog66.xml"/><Relationship Id="rId336" Type="http://schemas.openxmlformats.org/officeDocument/2006/relationships/revisionLog" Target="revisionLog59.xml"/><Relationship Id="rId328" Type="http://schemas.openxmlformats.org/officeDocument/2006/relationships/revisionLog" Target="revisionLog52.xml"/><Relationship Id="rId315" Type="http://schemas.openxmlformats.org/officeDocument/2006/relationships/revisionLog" Target="revisionLog39.xml"/><Relationship Id="rId323" Type="http://schemas.openxmlformats.org/officeDocument/2006/relationships/revisionLog" Target="revisionLog47.xml"/><Relationship Id="rId319" Type="http://schemas.openxmlformats.org/officeDocument/2006/relationships/revisionLog" Target="revisionLog43.xml"/><Relationship Id="rId352" Type="http://schemas.openxmlformats.org/officeDocument/2006/relationships/revisionLog" Target="revisionLog74.xml"/><Relationship Id="rId360" Type="http://schemas.openxmlformats.org/officeDocument/2006/relationships/revisionLog" Target="revisionLog82.xml"/><Relationship Id="rId331" Type="http://schemas.openxmlformats.org/officeDocument/2006/relationships/revisionLog" Target="revisionLog54.xml"/><Relationship Id="rId356" Type="http://schemas.openxmlformats.org/officeDocument/2006/relationships/revisionLog" Target="revisionLog78.xml"/><Relationship Id="rId348" Type="http://schemas.openxmlformats.org/officeDocument/2006/relationships/revisionLog" Target="revisionLog70.xml"/><Relationship Id="rId322" Type="http://schemas.openxmlformats.org/officeDocument/2006/relationships/revisionLog" Target="revisionLog46.xml"/><Relationship Id="rId327" Type="http://schemas.openxmlformats.org/officeDocument/2006/relationships/revisionLog" Target="revisionLog51.xml"/><Relationship Id="rId330" Type="http://schemas.openxmlformats.org/officeDocument/2006/relationships/revisionLog" Target="revisionLog8.xml"/><Relationship Id="rId335" Type="http://schemas.openxmlformats.org/officeDocument/2006/relationships/revisionLog" Target="revisionLog58.xml"/><Relationship Id="rId343" Type="http://schemas.openxmlformats.org/officeDocument/2006/relationships/revisionLog" Target="revisionLog65.xml"/><Relationship Id="rId351" Type="http://schemas.openxmlformats.org/officeDocument/2006/relationships/revisionLog" Target="revisionLog73.xml"/><Relationship Id="rId347" Type="http://schemas.openxmlformats.org/officeDocument/2006/relationships/revisionLog" Target="revisionLog69.xml"/><Relationship Id="rId339" Type="http://schemas.openxmlformats.org/officeDocument/2006/relationships/revisionLog" Target="revisionLog62.xml"/><Relationship Id="rId326" Type="http://schemas.openxmlformats.org/officeDocument/2006/relationships/revisionLog" Target="revisionLog50.xml"/><Relationship Id="rId318" Type="http://schemas.openxmlformats.org/officeDocument/2006/relationships/revisionLog" Target="revisionLog42.xml"/><Relationship Id="rId355" Type="http://schemas.openxmlformats.org/officeDocument/2006/relationships/revisionLog" Target="revisionLog77.xml"/><Relationship Id="rId350" Type="http://schemas.openxmlformats.org/officeDocument/2006/relationships/revisionLog" Target="revisionLog72.xml"/><Relationship Id="rId342" Type="http://schemas.openxmlformats.org/officeDocument/2006/relationships/revisionLog" Target="revisionLog9.xml"/><Relationship Id="rId334" Type="http://schemas.openxmlformats.org/officeDocument/2006/relationships/revisionLog" Target="revisionLog57.xml"/><Relationship Id="rId321" Type="http://schemas.openxmlformats.org/officeDocument/2006/relationships/revisionLog" Target="revisionLog45.xml"/><Relationship Id="rId338" Type="http://schemas.openxmlformats.org/officeDocument/2006/relationships/revisionLog" Target="revisionLog61.xml"/><Relationship Id="rId359" Type="http://schemas.openxmlformats.org/officeDocument/2006/relationships/revisionLog" Target="revisionLog81.xml"/><Relationship Id="rId354" Type="http://schemas.openxmlformats.org/officeDocument/2006/relationships/revisionLog" Target="revisionLog76.xml"/><Relationship Id="rId346" Type="http://schemas.openxmlformats.org/officeDocument/2006/relationships/revisionLog" Target="revisionLog68.xml"/><Relationship Id="rId333" Type="http://schemas.openxmlformats.org/officeDocument/2006/relationships/revisionLog" Target="revisionLog56.xml"/><Relationship Id="rId317" Type="http://schemas.openxmlformats.org/officeDocument/2006/relationships/revisionLog" Target="revisionLog41.xml"/><Relationship Id="rId320" Type="http://schemas.openxmlformats.org/officeDocument/2006/relationships/revisionLog" Target="revisionLog44.xml"/><Relationship Id="rId325" Type="http://schemas.openxmlformats.org/officeDocument/2006/relationships/revisionLog" Target="revisionLog4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5F26181-66A3-4580-8586-BAB709A0B923}" diskRevisions="1" revisionId="5381" version="2" protected="1">
  <header guid="{2BBE1BBC-DB01-4B5C-A49A-31B16B4E0125}" dateTime="2017-06-12T16:29:12" maxSheetId="4" userName="Natalija Vdobčenko" r:id="rId315" minRId="5152" maxRId="5153">
    <sheetIdMap count="3">
      <sheetId val="1"/>
      <sheetId val="2"/>
      <sheetId val="3"/>
    </sheetIdMap>
  </header>
  <header guid="{454BAAD3-627B-412D-A448-E25264C2C83E}" dateTime="2017-06-13T10:39:34" maxSheetId="4" userName="Natalija Vdobčenko" r:id="rId316">
    <sheetIdMap count="3">
      <sheetId val="1"/>
      <sheetId val="2"/>
      <sheetId val="3"/>
    </sheetIdMap>
  </header>
  <header guid="{A3FB994E-B19D-4875-8B42-B11EB962798E}" dateTime="2017-06-13T10:46:27" maxSheetId="4" userName="Natalija Vdobčenko" r:id="rId317">
    <sheetIdMap count="3">
      <sheetId val="1"/>
      <sheetId val="2"/>
      <sheetId val="3"/>
    </sheetIdMap>
  </header>
  <header guid="{0B1C371B-9C5B-4336-9A25-4345B36EF97A}" dateTime="2017-06-13T11:19:33" maxSheetId="4" userName="Natalija Vdobčenko" r:id="rId318">
    <sheetIdMap count="3">
      <sheetId val="1"/>
      <sheetId val="2"/>
      <sheetId val="3"/>
    </sheetIdMap>
  </header>
  <header guid="{41F6F345-FCFB-41C2-8CB1-3ABDF820D4E2}" dateTime="2017-06-13T11:21:01" maxSheetId="4" userName="Natalija Vdobčenko" r:id="rId319" minRId="5154" maxRId="5163">
    <sheetIdMap count="3">
      <sheetId val="1"/>
      <sheetId val="2"/>
      <sheetId val="3"/>
    </sheetIdMap>
  </header>
  <header guid="{5F4BBDFB-98EB-42E5-A55A-D13CA63F6912}" dateTime="2017-06-13T11:33:34" maxSheetId="4" userName="Natalija Vdobčenko" r:id="rId320" minRId="5164" maxRId="5173">
    <sheetIdMap count="3">
      <sheetId val="1"/>
      <sheetId val="2"/>
      <sheetId val="3"/>
    </sheetIdMap>
  </header>
  <header guid="{047C7E93-350C-4F4A-9515-4C732520A3EB}" dateTime="2017-06-13T14:13:14" maxSheetId="4" userName="Natalija Vdobčenko" r:id="rId321">
    <sheetIdMap count="3">
      <sheetId val="1"/>
      <sheetId val="2"/>
      <sheetId val="3"/>
    </sheetIdMap>
  </header>
  <header guid="{524A888D-5FAE-4DE5-B4F6-F042F1176BDB}" dateTime="2017-06-13T14:15:03" maxSheetId="4" userName="Natalija Vdobčenko" r:id="rId322" minRId="5174" maxRId="5183">
    <sheetIdMap count="3">
      <sheetId val="1"/>
      <sheetId val="2"/>
      <sheetId val="3"/>
    </sheetIdMap>
  </header>
  <header guid="{E36C7541-87B2-4C72-95AA-204B1E9D9C2E}" dateTime="2017-06-13T14:18:46" maxSheetId="4" userName="Natalija Vdobčenko" r:id="rId323" minRId="5184" maxRId="5193">
    <sheetIdMap count="3">
      <sheetId val="1"/>
      <sheetId val="2"/>
      <sheetId val="3"/>
    </sheetIdMap>
  </header>
  <header guid="{AFCE07B3-C471-4B43-A65E-50F8CCF3ED6A}" dateTime="2017-06-13T14:19:21" maxSheetId="4" userName="Natalija Vdobčenko" r:id="rId324" minRId="5194" maxRId="5203">
    <sheetIdMap count="3">
      <sheetId val="1"/>
      <sheetId val="2"/>
      <sheetId val="3"/>
    </sheetIdMap>
  </header>
  <header guid="{B71E0699-31B7-473C-A39C-9C9479146103}" dateTime="2017-06-13T14:43:40" maxSheetId="4" userName="Natalija Vdobčenko" r:id="rId325" minRId="5204" maxRId="5252">
    <sheetIdMap count="3">
      <sheetId val="1"/>
      <sheetId val="2"/>
      <sheetId val="3"/>
    </sheetIdMap>
  </header>
  <header guid="{57D3A029-68B1-4C05-8E5D-E9E339DE2BF9}" dateTime="2017-06-13T14:46:29" maxSheetId="4" userName="Natalija Vdobčenko" r:id="rId326" minRId="5253" maxRId="5292">
    <sheetIdMap count="3">
      <sheetId val="1"/>
      <sheetId val="2"/>
      <sheetId val="3"/>
    </sheetIdMap>
  </header>
  <header guid="{5CCF769A-36DA-451C-9A9F-2C58E6D8485A}" dateTime="2017-06-13T14:53:00" maxSheetId="4" userName="Natalija Vdobčenko" r:id="rId327" minRId="5293" maxRId="5309">
    <sheetIdMap count="3">
      <sheetId val="1"/>
      <sheetId val="2"/>
      <sheetId val="3"/>
    </sheetIdMap>
  </header>
  <header guid="{1279929D-4160-421C-81D9-8B3D6D4255BB}" dateTime="2017-06-13T15:01:15" maxSheetId="4" userName="Natalija Vdobčenko" r:id="rId328">
    <sheetIdMap count="3">
      <sheetId val="1"/>
      <sheetId val="2"/>
      <sheetId val="3"/>
    </sheetIdMap>
  </header>
  <header guid="{96A5864F-F8C1-495C-87CD-F3BFE6C202C1}" dateTime="2017-06-14T08:11:14" maxSheetId="4" userName="Natalija Vdobčenko" r:id="rId329">
    <sheetIdMap count="3">
      <sheetId val="1"/>
      <sheetId val="2"/>
      <sheetId val="3"/>
    </sheetIdMap>
  </header>
  <header guid="{1B57F9BB-7503-43AD-A850-350DBB36592E}" dateTime="2017-06-14T10:57:11" maxSheetId="4" userName="Natalija Vdobčenko" r:id="rId330" minRId="5310" maxRId="5311">
    <sheetIdMap count="3">
      <sheetId val="1"/>
      <sheetId val="2"/>
      <sheetId val="3"/>
    </sheetIdMap>
  </header>
  <header guid="{1812A657-1DFD-4CDC-86C8-9F27758CEB31}" dateTime="2017-06-14T11:00:53" maxSheetId="4" userName="Natalija Vdobčenko" r:id="rId331" minRId="5312" maxRId="5313">
    <sheetIdMap count="3">
      <sheetId val="1"/>
      <sheetId val="2"/>
      <sheetId val="3"/>
    </sheetIdMap>
  </header>
  <header guid="{CC0A4605-1758-4FB0-85EB-CE02A54CD700}" dateTime="2017-06-14T11:02:55" maxSheetId="4" userName="Natalija Vdobčenko" r:id="rId332" minRId="5314" maxRId="5322">
    <sheetIdMap count="3">
      <sheetId val="1"/>
      <sheetId val="2"/>
      <sheetId val="3"/>
    </sheetIdMap>
  </header>
  <header guid="{A3059743-8D5D-4940-823E-0905F3F23AC9}" dateTime="2017-06-14T11:07:28" maxSheetId="4" userName="Natalija Vdobčenko" r:id="rId333" minRId="5323" maxRId="5331">
    <sheetIdMap count="3">
      <sheetId val="1"/>
      <sheetId val="2"/>
      <sheetId val="3"/>
    </sheetIdMap>
  </header>
  <header guid="{71230612-49A0-41E2-9643-E4383DDD3701}" dateTime="2017-06-14T13:27:49" maxSheetId="4" userName="Natalija Vdobčenko" r:id="rId334" minRId="5332" maxRId="5335">
    <sheetIdMap count="3">
      <sheetId val="1"/>
      <sheetId val="2"/>
      <sheetId val="3"/>
    </sheetIdMap>
  </header>
  <header guid="{B9425A46-3758-4EA5-BBA5-BED45AE499DB}" dateTime="2017-06-14T13:41:22" maxSheetId="4" userName="Natalija Vdobčenko" r:id="rId335">
    <sheetIdMap count="3">
      <sheetId val="1"/>
      <sheetId val="2"/>
      <sheetId val="3"/>
    </sheetIdMap>
  </header>
  <header guid="{CAF05461-98C1-4D55-9372-EAA105F55DAB}" dateTime="2017-06-14T14:24:06" maxSheetId="4" userName="Natalija Vdobčenko" r:id="rId336">
    <sheetIdMap count="3">
      <sheetId val="1"/>
      <sheetId val="2"/>
      <sheetId val="3"/>
    </sheetIdMap>
  </header>
  <header guid="{6D549609-391C-4EBC-959E-433F3F0D523E}" dateTime="2017-06-14T14:41:10" maxSheetId="4" userName="Natalija Vdobčenko" r:id="rId337" minRId="5336" maxRId="5345">
    <sheetIdMap count="3">
      <sheetId val="1"/>
      <sheetId val="2"/>
      <sheetId val="3"/>
    </sheetIdMap>
  </header>
  <header guid="{D42529C7-7AC3-44E3-AB7F-5A7F0FC833E5}" dateTime="2017-06-14T15:43:54" maxSheetId="4" userName="Natalija Vdobčenko" r:id="rId338">
    <sheetIdMap count="3">
      <sheetId val="1"/>
      <sheetId val="2"/>
      <sheetId val="3"/>
    </sheetIdMap>
  </header>
  <header guid="{853B34F7-F844-496E-BDAA-AEB0BADA7705}" dateTime="2017-06-14T17:06:55" maxSheetId="4" userName="Natalija Vdobčenko" r:id="rId339" minRId="5346" maxRId="5347">
    <sheetIdMap count="3">
      <sheetId val="1"/>
      <sheetId val="2"/>
      <sheetId val="3"/>
    </sheetIdMap>
  </header>
  <header guid="{8D63211F-369B-461D-985F-44A4EEDFECC1}" dateTime="2017-06-14T17:07:41" maxSheetId="4" userName="Natalija Vdobčenko" r:id="rId340" minRId="5348" maxRId="5349">
    <sheetIdMap count="3">
      <sheetId val="1"/>
      <sheetId val="2"/>
      <sheetId val="3"/>
    </sheetIdMap>
  </header>
  <header guid="{A062FD71-0486-44AF-879C-CFDA81441C49}" dateTime="2017-06-15T11:16:40" maxSheetId="4" userName="Natalija Vdobčenko" r:id="rId341" minRId="5350" maxRId="5351">
    <sheetIdMap count="3">
      <sheetId val="1"/>
      <sheetId val="2"/>
      <sheetId val="3"/>
    </sheetIdMap>
  </header>
  <header guid="{CC6AE515-8327-439D-BD35-3543E8294454}" dateTime="2017-06-15T11:24:30" maxSheetId="4" userName="Natalija Vdobčenko" r:id="rId342">
    <sheetIdMap count="3">
      <sheetId val="1"/>
      <sheetId val="2"/>
      <sheetId val="3"/>
    </sheetIdMap>
  </header>
  <header guid="{7B918BD0-39FC-4956-A93E-35A109D2729A}" dateTime="2017-06-15T16:13:39" maxSheetId="4" userName="Natalija Vdobčenko" r:id="rId343">
    <sheetIdMap count="3">
      <sheetId val="1"/>
      <sheetId val="2"/>
      <sheetId val="3"/>
    </sheetIdMap>
  </header>
  <header guid="{2F21F947-7155-4D33-AB78-C749F238D104}" dateTime="2017-06-15T16:19:10" maxSheetId="4" userName="Natalija Vdobčenko" r:id="rId344">
    <sheetIdMap count="3">
      <sheetId val="1"/>
      <sheetId val="2"/>
      <sheetId val="3"/>
    </sheetIdMap>
  </header>
  <header guid="{54C77F7C-061A-4585-8E23-DDD4B9EBAD02}" dateTime="2017-06-16T07:57:12" maxSheetId="4" userName="Natalija Vdobčenko" r:id="rId345">
    <sheetIdMap count="3">
      <sheetId val="1"/>
      <sheetId val="2"/>
      <sheetId val="3"/>
    </sheetIdMap>
  </header>
  <header guid="{430835AB-F9FE-4576-B101-B6BAD2922295}" dateTime="2017-06-16T08:07:04" maxSheetId="4" userName="Natalija Vdobčenko" r:id="rId346">
    <sheetIdMap count="3">
      <sheetId val="1"/>
      <sheetId val="2"/>
      <sheetId val="3"/>
    </sheetIdMap>
  </header>
  <header guid="{C62992DC-1B00-4A36-86F1-E12E7FF3CC69}" dateTime="2017-06-16T08:09:11" maxSheetId="4" userName="Natalija Vdobčenko" r:id="rId347" minRId="5352" maxRId="5354">
    <sheetIdMap count="3">
      <sheetId val="1"/>
      <sheetId val="2"/>
      <sheetId val="3"/>
    </sheetIdMap>
  </header>
  <header guid="{C9B8E31E-45D0-4059-8628-87D8356C9D8D}" dateTime="2017-06-16T08:15:39" maxSheetId="4" userName="Natalija Vdobčenko" r:id="rId348">
    <sheetIdMap count="3">
      <sheetId val="1"/>
      <sheetId val="2"/>
      <sheetId val="3"/>
    </sheetIdMap>
  </header>
  <header guid="{FCE2AA9B-4D5E-405A-8B53-BB3938D795EB}" dateTime="2017-06-19T13:43:25" maxSheetId="4" userName="Jolanta Kalniņa" r:id="rId349" minRId="5355">
    <sheetIdMap count="3">
      <sheetId val="1"/>
      <sheetId val="2"/>
      <sheetId val="3"/>
    </sheetIdMap>
  </header>
  <header guid="{16F7E3F7-67E2-4A6D-ADDA-C63AAEFD4711}" dateTime="2017-06-20T16:55:46" maxSheetId="4" userName="Jolanta Kalniņa" r:id="rId350" minRId="5357" maxRId="5359">
    <sheetIdMap count="3">
      <sheetId val="1"/>
      <sheetId val="2"/>
      <sheetId val="3"/>
    </sheetIdMap>
  </header>
  <header guid="{CDC33387-F5D7-4644-9C1A-74C80CD462A3}" dateTime="2017-06-21T08:16:04" maxSheetId="4" userName="Jolanta Kalniņa" r:id="rId351" minRId="5361" maxRId="5362">
    <sheetIdMap count="3">
      <sheetId val="1"/>
      <sheetId val="2"/>
      <sheetId val="3"/>
    </sheetIdMap>
  </header>
  <header guid="{2B89BF86-EFE4-4ECE-8CD4-C1A1BDA928B3}" dateTime="2017-06-21T08:24:04" maxSheetId="4" userName="Natalija Vdobčenko" r:id="rId352">
    <sheetIdMap count="3">
      <sheetId val="1"/>
      <sheetId val="2"/>
      <sheetId val="3"/>
    </sheetIdMap>
  </header>
  <header guid="{8F980C10-4A9F-4C1D-BA27-65BBC2370338}" dateTime="2017-06-22T09:39:00" maxSheetId="4" userName="Natalija Vdobčenko" r:id="rId353">
    <sheetIdMap count="3">
      <sheetId val="1"/>
      <sheetId val="2"/>
      <sheetId val="3"/>
    </sheetIdMap>
  </header>
  <header guid="{D0252BDF-6F65-430E-B426-19684588A715}" dateTime="2017-06-22T09:46:05" maxSheetId="4" userName="Jolanta Kalniņa" r:id="rId354" minRId="5364" maxRId="5365">
    <sheetIdMap count="3">
      <sheetId val="1"/>
      <sheetId val="2"/>
      <sheetId val="3"/>
    </sheetIdMap>
  </header>
  <header guid="{55CEE211-FB2C-4D05-B41E-2A1DA18B5E9A}" dateTime="2017-06-22T09:48:50" maxSheetId="4" userName="Jolanta Kalniņa" r:id="rId355">
    <sheetIdMap count="3">
      <sheetId val="1"/>
      <sheetId val="2"/>
      <sheetId val="3"/>
    </sheetIdMap>
  </header>
  <header guid="{AEE41640-382E-4AB4-9FA5-4701DEAE2478}" dateTime="2017-06-27T13:14:53" maxSheetId="4" userName="Jolanta Kalniņa" r:id="rId356">
    <sheetIdMap count="3">
      <sheetId val="1"/>
      <sheetId val="2"/>
      <sheetId val="3"/>
    </sheetIdMap>
  </header>
  <header guid="{9116AC03-554C-4D05-83AA-0708D13DB5F8}" dateTime="2017-06-29T13:38:32" maxSheetId="4" userName="Jolanta Kalniņa" r:id="rId357" minRId="5369" maxRId="5370">
    <sheetIdMap count="3">
      <sheetId val="1"/>
      <sheetId val="2"/>
      <sheetId val="3"/>
    </sheetIdMap>
  </header>
  <header guid="{B09068C3-8729-4C5B-A0E9-0AEBEDA753B2}" dateTime="2017-06-29T13:39:56" maxSheetId="4" userName="Jolanta Kalniņa" r:id="rId358">
    <sheetIdMap count="3">
      <sheetId val="1"/>
      <sheetId val="2"/>
      <sheetId val="3"/>
    </sheetIdMap>
  </header>
  <header guid="{B80F4716-E3B9-47BD-A56D-77ED4F66104A}" dateTime="2017-06-29T15:40:36" maxSheetId="4" userName="Dace Riterfelte" r:id="rId359" minRId="5373" maxRId="5374">
    <sheetIdMap count="3">
      <sheetId val="1"/>
      <sheetId val="2"/>
      <sheetId val="3"/>
    </sheetIdMap>
  </header>
  <header guid="{C1B8B239-4877-4C61-B577-8DCF73DE7104}" dateTime="2017-06-29T15:57:03" maxSheetId="4" userName="Dace Riterfelte" r:id="rId360" minRId="5376" maxRId="5377">
    <sheetIdMap count="3">
      <sheetId val="1"/>
      <sheetId val="2"/>
      <sheetId val="3"/>
    </sheetIdMap>
  </header>
  <header guid="{5E7FC219-7707-4B24-B533-84A3AB6C3F2A}" dateTime="2017-07-11T08:54:12" maxSheetId="4" userName="Dace Riterfelte" r:id="rId361" minRId="5379">
    <sheetIdMap count="3">
      <sheetId val="1"/>
      <sheetId val="2"/>
      <sheetId val="3"/>
    </sheetIdMap>
  </header>
  <header guid="{35F26181-66A3-4580-8586-BAB709A0B923}" dateTime="2017-07-11T14:50:04" maxSheetId="4" userName="Agnese" r:id="rId36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18D97A30_C073_421F_9382_6A0AF512C109_.wvu.Rows" hidden="1" oldHidden="1">
    <formula>Sheet1!$2:$2,Sheet1!$588:$588</formula>
  </rdn>
  <rcv guid="{18D97A30-C073-421F-9382-6A0AF512C109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52" sId="1">
    <oc r="G52">
      <v>9639</v>
    </oc>
    <nc r="G52">
      <v>22232</v>
    </nc>
  </rcc>
  <rcc rId="5153" sId="1">
    <oc r="G262">
      <v>-35715</v>
    </oc>
    <nc r="G262">
      <v>-48308</v>
    </nc>
  </rcc>
  <rcv guid="{CFE03FCF-A4D8-435A-8A9B-0544466F5A93}" action="delete"/>
  <rcv guid="{CFE03FCF-A4D8-435A-8A9B-0544466F5A93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54" sId="1">
    <oc r="D127">
      <f>D91+D94+D97+D100+D103+D106+D109+D112+D115+D118+D124+D121</f>
    </oc>
    <nc r="D127">
      <f>D91+D94+D97+D100+D103+D106+D109+D112+D115+D118+D124+D121</f>
    </nc>
  </rcc>
  <rcc rId="5155" sId="1">
    <nc r="E127">
      <f>E91+E94+E97+E100+E103+E106+E109+E112+E115+E118+E124+E121</f>
    </nc>
  </rcc>
  <rcc rId="5156" sId="1">
    <nc r="F127">
      <f>F91+F94+F97+F100+F103+F106+F109+F112+F115+F118+F124+F121</f>
    </nc>
  </rcc>
  <rcc rId="5157" sId="1">
    <nc r="G127">
      <f>G91+G94+G97+G100+G103+G106+G109+G112+G115+G118+G124+G121</f>
    </nc>
  </rcc>
  <rcc rId="5158" sId="1">
    <nc r="H127">
      <f>H91+H94+H97+H100+H103+H106+H109+H112+H115+H118+H124+H121</f>
    </nc>
  </rcc>
  <rcc rId="5159" sId="1">
    <nc r="I127">
      <f>I91+I94+I97+I100+I103+I106+I109+I112+I115+I118+I124+I121</f>
    </nc>
  </rcc>
  <rcc rId="5160" sId="1">
    <nc r="J127">
      <f>J91+J94+J97+J100+J103+J106+J109+J112+J115+J118+J124+J121</f>
    </nc>
  </rcc>
  <rcc rId="5161" sId="1">
    <nc r="K127">
      <f>K91+K94+K97+K100+K103+K106+K109+K112+K115+K118+K124+K121</f>
    </nc>
  </rcc>
  <rcc rId="5162" sId="1">
    <nc r="L127">
      <f>L91+L94+L97+L100+L103+L106+L109+L112+L115+L118+L124+L121</f>
    </nc>
  </rcc>
  <rcc rId="5163" sId="1">
    <nc r="M127">
      <f>M91+M94+M97+M100+M103+M106+M109+M112+M115+M118+M124+M121</f>
    </nc>
  </rcc>
  <rcv guid="{CFE03FCF-A4D8-435A-8A9B-0544466F5A93}" action="delete"/>
  <rcv guid="{CFE03FCF-A4D8-435A-8A9B-0544466F5A93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64" sId="1">
    <nc r="D145">
      <f>D148+D151+D154+D157+D160+D163+D166+D169+D172+D175</f>
    </nc>
  </rcc>
  <rcc rId="5165" sId="1" odxf="1" dxf="1">
    <nc r="E145">
      <f>E148+E151+E154+E157+E160+E163+E166+E169+E172+E175</f>
    </nc>
    <odxf>
      <border outline="0">
        <right/>
      </border>
    </odxf>
    <ndxf>
      <border outline="0">
        <right style="thin">
          <color indexed="64"/>
        </right>
      </border>
    </ndxf>
  </rcc>
  <rcc rId="5166" sId="1">
    <nc r="F145">
      <f>F148+F151+F154+F157+F160+F163+F166+F169+F172+F175</f>
    </nc>
  </rcc>
  <rcc rId="5167" sId="1">
    <nc r="G145">
      <f>G148+G151+G154+G157+G160+G163+G166+G169+G172+G175</f>
    </nc>
  </rcc>
  <rcc rId="5168" sId="1">
    <nc r="H145">
      <f>H148+H151+H154+H157+H160+H163+H166+H169+H172+H175</f>
    </nc>
  </rcc>
  <rcc rId="5169" sId="1">
    <nc r="I145">
      <f>I148+I151+I154+I157+I160+I163+I166+I169+I172+I175</f>
    </nc>
  </rcc>
  <rcc rId="5170" sId="1">
    <nc r="J145">
      <f>J148+J151+J154+J157+J160+J163+J166+J169+J172+J175</f>
    </nc>
  </rcc>
  <rcc rId="5171" sId="1">
    <nc r="K145">
      <f>K148+K151+K154+K157+K160+K163+K166+K169+K172+K175</f>
    </nc>
  </rcc>
  <rcc rId="5172" sId="1">
    <nc r="L145">
      <f>L148+L151+L154+L157+L160+L163+L166+L169+L172+L175</f>
    </nc>
  </rcc>
  <rcc rId="5173" sId="1">
    <nc r="M145">
      <f>M148+M151+M154+M157+M160+M163+M166+M169+M172+M175</f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74" sId="1">
    <oc r="D217">
      <f>D220+D223+D226+D229+D232+D235+D238+D241+D244+D247+D250+D253+D256+D259+D262</f>
    </oc>
    <nc r="D217">
      <f>D220+D223+D226+D229+D232+D235+D238+D241+D244+D247+D250+D253+D256+D259+D262</f>
    </nc>
  </rcc>
  <rcc rId="5175" sId="1" odxf="1" dxf="1">
    <nc r="E217">
      <f>E220+E223+E226+E229+E232+E235+E238+E241+E244+E247+E250+E253+E256+E259+E262</f>
    </nc>
    <odxf>
      <border outline="0">
        <right/>
      </border>
    </odxf>
    <ndxf>
      <border outline="0">
        <right style="thin">
          <color indexed="64"/>
        </right>
      </border>
    </ndxf>
  </rcc>
  <rcc rId="5176" sId="1">
    <nc r="F217">
      <f>F220+F223+F226+F229+F232+F235+F238+F241+F244+F247+F250+F253+F256+F259+F262</f>
    </nc>
  </rcc>
  <rcc rId="5177" sId="1">
    <nc r="G217">
      <f>G220+G223+G226+G229+G232+G235+G238+G241+G244+G247+G250+G253+G256+G259+G262</f>
    </nc>
  </rcc>
  <rcc rId="5178" sId="1">
    <nc r="H217">
      <f>H220+H223+H226+H229+H232+H235+H238+H241+H244+H247+H250+H253+H256+H259+H262</f>
    </nc>
  </rcc>
  <rcc rId="5179" sId="1">
    <nc r="I217">
      <f>I220+I223+I226+I229+I232+I235+I238+I241+I244+I247+I250+I253+I256+I259+I262</f>
    </nc>
  </rcc>
  <rcc rId="5180" sId="1">
    <nc r="J217">
      <f>J220+J223+J226+J229+J232+J235+J238+J241+J244+J247+J250+J253+J256+J259+J262</f>
    </nc>
  </rcc>
  <rcc rId="5181" sId="1">
    <nc r="K217">
      <f>K220+K223+K226+K229+K232+K235+K238+K241+K244+K247+K250+K253+K256+K259+K262</f>
    </nc>
  </rcc>
  <rcc rId="5182" sId="1">
    <nc r="L217">
      <f>L220+L223+L226+L229+L232+L235+L238+L241+L244+L247+L250+L253+L256+L259+L262</f>
    </nc>
  </rcc>
  <rcc rId="5183" sId="1">
    <nc r="M217">
      <f>M220+M223+M226+M229+M232+M235+M238+M241+M244+M247+M250+M253+M256+M259+M262</f>
    </nc>
  </rcc>
  <rcv guid="{CFE03FCF-A4D8-435A-8A9B-0544466F5A93}" action="delete"/>
  <rcv guid="{CFE03FCF-A4D8-435A-8A9B-0544466F5A93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84" sId="1">
    <oc r="D265">
      <f>D217+D205+D199+D178+D145</f>
    </oc>
    <nc r="D265">
      <f>D217+D205+D199+D178+D145</f>
    </nc>
  </rcc>
  <rcc rId="5185" sId="1">
    <oc r="E265">
      <f>E217+E205+E199+E178+E145</f>
    </oc>
    <nc r="E265">
      <f>E217+E205+E199+E178+E145</f>
    </nc>
  </rcc>
  <rcc rId="5186" sId="1">
    <oc r="F265">
      <f>F217+F205+F199+F178+F145</f>
    </oc>
    <nc r="F265">
      <f>F217+F205+F199+F178+F145</f>
    </nc>
  </rcc>
  <rcc rId="5187" sId="1">
    <oc r="G265">
      <f>G217+G205+G199+G178+G145</f>
    </oc>
    <nc r="G265">
      <f>G217+G205+G199+G178+G145</f>
    </nc>
  </rcc>
  <rcc rId="5188" sId="1">
    <oc r="H265">
      <f>H217+H205+H199+H178+H145</f>
    </oc>
    <nc r="H265">
      <f>H217+H205+H199+H178+H145</f>
    </nc>
  </rcc>
  <rcc rId="5189" sId="1">
    <oc r="I265">
      <f>I217+I205+I199+I178+I145</f>
    </oc>
    <nc r="I265">
      <f>I217+I205+I199+I178+I145</f>
    </nc>
  </rcc>
  <rcc rId="5190" sId="1">
    <oc r="J265">
      <f>J217+J205+J199+J178+J145</f>
    </oc>
    <nc r="J265">
      <f>J217+J205+J199+J178+J145</f>
    </nc>
  </rcc>
  <rcc rId="5191" sId="1">
    <oc r="K265">
      <f>K217+K205+K199+K178+K145</f>
    </oc>
    <nc r="K265">
      <f>K217+K205+K199+K178+K145</f>
    </nc>
  </rcc>
  <rcc rId="5192" sId="1">
    <oc r="L265">
      <f>L217+L205+L199+L178+L145</f>
    </oc>
    <nc r="L265">
      <f>L217+L205+L199+L178+L145</f>
    </nc>
  </rcc>
  <rcc rId="5193" sId="1">
    <oc r="M265">
      <f>M217+M205+M199+M178+M145</f>
    </oc>
    <nc r="M265">
      <f>M217+M205+M199+M178+M145</f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4" sId="1">
    <oc r="D268">
      <f>D271+D274+D277+D280+D283+D286+D289</f>
    </oc>
    <nc r="D268">
      <f>D271+D274+D277+D280+D283+D286+D289</f>
    </nc>
  </rcc>
  <rcc rId="5195" sId="1">
    <nc r="E268">
      <f>E271+E274+E277+E280+E283+E286+E289</f>
    </nc>
  </rcc>
  <rcc rId="5196" sId="1">
    <nc r="F268">
      <f>F271+F274+F277+F280+F283+F286+F289</f>
    </nc>
  </rcc>
  <rcc rId="5197" sId="1">
    <nc r="G268">
      <f>G271+G274+G277+G280+G283+G286+G289</f>
    </nc>
  </rcc>
  <rcc rId="5198" sId="1">
    <nc r="H268">
      <f>H271+H274+H277+H280+H283+H286+H289</f>
    </nc>
  </rcc>
  <rcc rId="5199" sId="1">
    <nc r="I268">
      <f>I271+I274+I277+I280+I283+I286+I289</f>
    </nc>
  </rcc>
  <rcc rId="5200" sId="1">
    <nc r="J268">
      <f>J271+J274+J277+J280+J283+J286+J289</f>
    </nc>
  </rcc>
  <rcc rId="5201" sId="1">
    <nc r="K268">
      <f>K271+K274+K277+K280+K283+K286+K289</f>
    </nc>
  </rcc>
  <rcc rId="5202" sId="1">
    <nc r="L268">
      <f>L271+L274+L277+L280+L283+L286+L289</f>
    </nc>
  </rcc>
  <rcc rId="5203" sId="1">
    <nc r="M268">
      <f>M271+M274+M277+M280+M283+M286+M289</f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04" sId="1">
    <oc r="D313">
      <f>D316+D319+D322+D325+D328+D331+D334+D337+D340+D343+D346</f>
    </oc>
    <nc r="D313">
      <f>D316+D319+D322+D325+D328+D331+D334+D337+D340+D343+D346</f>
    </nc>
  </rcc>
  <rcc rId="5205" sId="1">
    <nc r="E313">
      <f>E316+E319+E322+E325+E328+E331+E334+E337+E340+E343+E346</f>
    </nc>
  </rcc>
  <rcc rId="5206" sId="1">
    <nc r="F313">
      <f>F316+F319+F322+F325+F328+F331+F334+F337+F340+F343+F346</f>
    </nc>
  </rcc>
  <rcc rId="5207" sId="1">
    <nc r="G313">
      <f>G316+G319+G322+G325+G328+G331+G334+G337+G340+G343+G346</f>
    </nc>
  </rcc>
  <rcc rId="5208" sId="1">
    <nc r="H313">
      <f>H316+H319+H322+H325+H328+H331+H334+H337+H340+H343+H346</f>
    </nc>
  </rcc>
  <rcc rId="5209" sId="1">
    <nc r="I313">
      <f>I316+I319+I322+I325+I328+I331+I334+I337+I340+I343+I346</f>
    </nc>
  </rcc>
  <rcc rId="5210" sId="1">
    <nc r="J313">
      <f>J316+J319+J322+J325+J328+J331+J334+J337+J340+J343+J346</f>
    </nc>
  </rcc>
  <rcc rId="5211" sId="1">
    <nc r="K313">
      <f>K316+K319+K322+K325+K328+K331+K334+K337+K340+K343+K346</f>
    </nc>
  </rcc>
  <rcc rId="5212" sId="1">
    <nc r="L313">
      <f>L316+L319+L322+L325+L328+L331+L334+L337+L340+L343+L346</f>
    </nc>
  </rcc>
  <rcc rId="5213" sId="1">
    <nc r="M313">
      <f>M316+M319+M322+M325+M328+M331+M334+M337+M340+M343+M346</f>
    </nc>
  </rcc>
  <rcc rId="5214" sId="1">
    <oc r="D349">
      <f>D352+D355+D358+D361+D364+D367+D370+D376</f>
    </oc>
    <nc r="D349">
      <f>D352+D355+D358+D361+D364+D367+D370+D376</f>
    </nc>
  </rcc>
  <rcc rId="5215" sId="1">
    <nc r="E349">
      <f>E352+E355+E358+E361+E364+E367+E370+E376</f>
    </nc>
  </rcc>
  <rcc rId="5216" sId="1">
    <nc r="F349">
      <f>F352+F355+F358+F361+F364+F367+F370+F376</f>
    </nc>
  </rcc>
  <rcc rId="5217" sId="1">
    <nc r="G349">
      <f>G352+G355+G358+G361+G364+G367+G370+G376</f>
    </nc>
  </rcc>
  <rcc rId="5218" sId="1">
    <nc r="H349">
      <f>H352+H355+H358+H361+H364+H367+H370+H376</f>
    </nc>
  </rcc>
  <rcc rId="5219" sId="1">
    <nc r="I349">
      <f>I352+I355+I358+I361+I364+I367+I370+I376</f>
    </nc>
  </rcc>
  <rcc rId="5220" sId="1">
    <nc r="J349">
      <f>J352+J355+J358+J361+J364+J367+J370+J376</f>
    </nc>
  </rcc>
  <rcc rId="5221" sId="1">
    <nc r="K349">
      <f>K352+K355+K358+K361+K364+K367+K370+K376</f>
    </nc>
  </rcc>
  <rcc rId="5222" sId="1">
    <nc r="L349">
      <f>L352+L355+L358+L361+L364+L367+L370+L376</f>
    </nc>
  </rcc>
  <rcc rId="5223" sId="1">
    <nc r="M349">
      <f>M352+M355+M358+M361+M364+M367+M370+M376</f>
    </nc>
  </rcc>
  <rcc rId="5224" sId="1">
    <nc r="E380">
      <f>SUM(E383:E383)</f>
    </nc>
  </rcc>
  <rcc rId="5225" sId="1">
    <nc r="F380">
      <f>SUM(F383:F383)</f>
    </nc>
  </rcc>
  <rcc rId="5226" sId="1">
    <nc r="G380">
      <f>SUM(G383:G383)</f>
    </nc>
  </rcc>
  <rcc rId="5227" sId="1">
    <nc r="H380">
      <f>SUM(H383:H383)</f>
    </nc>
  </rcc>
  <rcc rId="5228" sId="1">
    <nc r="I380">
      <f>SUM(I383:I383)</f>
    </nc>
  </rcc>
  <rcc rId="5229" sId="1">
    <nc r="J380">
      <f>SUM(J383:J383)</f>
    </nc>
  </rcc>
  <rcc rId="5230" sId="1">
    <nc r="K380">
      <f>SUM(K383:K383)</f>
    </nc>
  </rcc>
  <rcc rId="5231" sId="1">
    <nc r="L380">
      <f>SUM(L383:L383)</f>
    </nc>
  </rcc>
  <rcc rId="5232" sId="1">
    <nc r="M380">
      <f>SUM(M383:M383)</f>
    </nc>
  </rcc>
  <rcc rId="5233" sId="1">
    <oc r="D395">
      <f>D292+D313+D349+D380+D386+D392+D389</f>
    </oc>
    <nc r="D395">
      <f>D292+D313+D349+D380+D386+D392+D389</f>
    </nc>
  </rcc>
  <rcc rId="5234" sId="1">
    <nc r="E395">
      <f>E292+E313+E349+E380+E386+E392+E389</f>
    </nc>
  </rcc>
  <rcc rId="5235" sId="1">
    <nc r="F395">
      <f>F292+F313+F349+F380+F386+F392+F389</f>
    </nc>
  </rcc>
  <rcc rId="5236" sId="1">
    <nc r="G395">
      <f>G292+G313+G349+G380+G386+G392+G389</f>
    </nc>
  </rcc>
  <rcc rId="5237" sId="1">
    <nc r="H395">
      <f>H292+H313+H349+H380+H386+H392+H389</f>
    </nc>
  </rcc>
  <rcc rId="5238" sId="1">
    <nc r="I395">
      <f>I292+I313+I349+I380+I386+I392+I389</f>
    </nc>
  </rcc>
  <rcc rId="5239" sId="1">
    <nc r="J395">
      <f>J292+J313+J349+J380+J386+J392+J389</f>
    </nc>
  </rcc>
  <rcc rId="5240" sId="1">
    <nc r="K395">
      <f>K292+K313+K349+K380+K386+K392+K389</f>
    </nc>
  </rcc>
  <rcc rId="5241" sId="1">
    <nc r="L395">
      <f>L292+L313+L349+L380+L386+L392+L389</f>
    </nc>
  </rcc>
  <rcc rId="5242" sId="1">
    <nc r="M395">
      <f>M292+M313+M349+M380+M386+M392+M389</f>
    </nc>
  </rcc>
  <rcc rId="5243" sId="1">
    <oc r="D524">
      <f>D527+D530+D533+D536+D539+D542+D545+D548+D551+D554+D557+D560+D563+D566+D569+D572+D575</f>
    </oc>
    <nc r="D524">
      <f>D527+D530+D533+D536+D539+D542+D545+D548+D551+D554+D557+D560+D563+D566+D569+D572+D575</f>
    </nc>
  </rcc>
  <rcc rId="5244" sId="1">
    <nc r="E524">
      <f>E527+E530+E533+E536+E539+E542+E545+E548+E551+E554+E557+E560+E563+E566+E569+E572+E575</f>
    </nc>
  </rcc>
  <rcc rId="5245" sId="1">
    <nc r="F524">
      <f>F527+F530+F533+F536+F539+F542+F545+F548+F551+F554+F557+F560+F563+F566+F569+F572+F575</f>
    </nc>
  </rcc>
  <rcc rId="5246" sId="1">
    <nc r="G524">
      <f>G527+G530+G533+G536+G539+G542+G545+G548+G551+G554+G557+G560+G563+G566+G569+G572+G575</f>
    </nc>
  </rcc>
  <rcc rId="5247" sId="1">
    <nc r="H524">
      <f>H527+H530+H533+H536+H539+H542+H545+H548+H551+H554+H557+H560+H563+H566+H569+H572+H575</f>
    </nc>
  </rcc>
  <rcc rId="5248" sId="1">
    <nc r="I524">
      <f>I527+I530+I533+I536+I539+I542+I545+I548+I551+I554+I557+I560+I563+I566+I569+I572+I575</f>
    </nc>
  </rcc>
  <rcc rId="5249" sId="1">
    <nc r="J524">
      <f>J527+J530+J533+J536+J539+J542+J545+J548+J551+J554+J557+J560+J563+J566+J569+J572+J575</f>
    </nc>
  </rcc>
  <rcc rId="5250" sId="1">
    <nc r="K524">
      <f>K527+K530+K533+K536+K539+K542+K545+K548+K551+K554+K557+K560+K563+K566+K569+K572+K575</f>
    </nc>
  </rcc>
  <rcc rId="5251" sId="1">
    <nc r="L524">
      <f>L527+L530+L533+L536+L539+L542+L545+L548+L551+L554+L557+L560+L563+L566+L569+L572+L575</f>
    </nc>
  </rcc>
  <rcc rId="5252" sId="1">
    <nc r="M524">
      <f>M527+M530+M533+M536+M539+M542+M545+M548+M551+M554+M557+M560+M563+M566+M569+M572+M575</f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3" sId="1">
    <oc r="D16">
      <f>D19+D22+D25+D28+D31+D34+D37+D40+D43+D46+D49+D52+D55+D58+D61+D64</f>
    </oc>
    <nc r="D16">
      <f>D19+D22+D25+D28+D31+D34+D37+D40+D43+D46+D49+D52+D55+D58+D61+D64</f>
    </nc>
  </rcc>
  <rcc rId="5254" sId="1">
    <oc r="E16">
      <f>E19+E22+E25+E28+E31+E34+E37+E40+E43+E46+E49+E52+E55+E58+E61+E64</f>
    </oc>
    <nc r="E16">
      <f>E19+E22+E25+E28+E31+E34+E37+E40+E43+E46+E49+E52+E55+E58+E61+E64</f>
    </nc>
  </rcc>
  <rcc rId="5255" sId="1">
    <oc r="F16">
      <f>F19+F22+F25+F28+F31+F34+F37+F40+F43+F46+F49+F52+F55+F58+F61+F64</f>
    </oc>
    <nc r="F16">
      <f>F19+F22+F25+F28+F31+F34+F37+F40+F43+F46+F49+F52+F55+F58+F61+F64</f>
    </nc>
  </rcc>
  <rcc rId="5256" sId="1">
    <oc r="G16">
      <f>G19+G22+G25+G28+G31+G34+G37+G40+G43+G46+G49+G52+G55+G58+G61+G64</f>
    </oc>
    <nc r="G16">
      <f>G19+G22+G25+G28+G31+G34+G37+G40+G43+G46+G49+G52+G55+G58+G61+G64</f>
    </nc>
  </rcc>
  <rcc rId="5257" sId="1">
    <oc r="H16">
      <f>H19+H22+H25+H28+H31+H34+H37+H40+H43+H46+H49+H52+H55+H58+H61+H64</f>
    </oc>
    <nc r="H16">
      <f>H19+H22+H25+H28+H31+H34+H37+H40+H43+H46+H49+H52+H55+H58+H61+H64</f>
    </nc>
  </rcc>
  <rcc rId="5258" sId="1">
    <oc r="I16">
      <f>I19+I22+I25+I28+I31+I34+I37+I40+I43+I46+I49+I52+I55+I58+I61+I64</f>
    </oc>
    <nc r="I16">
      <f>I19+I22+I25+I28+I31+I34+I37+I40+I43+I46+I49+I52+I55+I58+I61+I64</f>
    </nc>
  </rcc>
  <rcc rId="5259" sId="1">
    <oc r="J16">
      <f>J19+J22+J25+J28+J31+J34+J37+J40+J43+J46+J49+J52+J55+J58+J61+J64</f>
    </oc>
    <nc r="J16">
      <f>J19+J22+J25+J28+J31+J34+J37+J40+J43+J46+J49+J52+J55+J58+J61+J64</f>
    </nc>
  </rcc>
  <rcc rId="5260" sId="1">
    <oc r="K16">
      <f>K19+K22+K25+K28+K31+K34+K37+K40+K43+K46+K49+K52+K55+K58+K61+K64</f>
    </oc>
    <nc r="K16">
      <f>K19+K22+K25+K28+K31+K34+K37+K40+K43+K46+K49+K52+K55+K58+K61+K64</f>
    </nc>
  </rcc>
  <rcc rId="5261" sId="1">
    <oc r="L16">
      <f>L19+L22+L25+L28+L31+L34+L37+L40+L43+L46+L49+L52+L55+L58+L61+L64</f>
    </oc>
    <nc r="L16">
      <f>L19+L22+L25+L28+L31+L34+L37+L40+L43+L46+L49+L52+L55+L58+L61+L64</f>
    </nc>
  </rcc>
  <rcc rId="5262" sId="1">
    <oc r="M16">
      <f>M19+M22+M25+M28+M31+M34+M37+M40+M43+M46+M49+M52+M55+M58+M61+M64</f>
    </oc>
    <nc r="M16">
      <f>M19+M22+M25+M28+M31+M34+M37+M40+M43+M46+M49+M52+M55+M58+M61+M64</f>
    </nc>
  </rcc>
  <rcc rId="5263" sId="1">
    <oc r="D73">
      <f>D70+D67+D16</f>
    </oc>
    <nc r="D73">
      <f>D70+D67+D16</f>
    </nc>
  </rcc>
  <rcc rId="5264" sId="1">
    <oc r="E73">
      <f>E70+E67+E16</f>
    </oc>
    <nc r="E73">
      <f>E70+E67+E16</f>
    </nc>
  </rcc>
  <rcc rId="5265" sId="1">
    <oc r="F73">
      <f>F70+F67+F16</f>
    </oc>
    <nc r="F73">
      <f>F70+F67+F16</f>
    </nc>
  </rcc>
  <rcc rId="5266" sId="1">
    <oc r="G73">
      <f>G70+G67+G16</f>
    </oc>
    <nc r="G73">
      <f>G70+G67+G16</f>
    </nc>
  </rcc>
  <rcc rId="5267" sId="1">
    <oc r="H73">
      <f>H70+H67+H16</f>
    </oc>
    <nc r="H73">
      <f>H70+H67+H16</f>
    </nc>
  </rcc>
  <rcc rId="5268" sId="1">
    <oc r="I73">
      <f>I70+I67+I16</f>
    </oc>
    <nc r="I73">
      <f>I70+I67+I16</f>
    </nc>
  </rcc>
  <rcc rId="5269" sId="1">
    <oc r="J73">
      <f>J70+J67+J16</f>
    </oc>
    <nc r="J73">
      <f>J70+J67+J16</f>
    </nc>
  </rcc>
  <rcc rId="5270" sId="1">
    <oc r="K73">
      <f>K70+K67+K16</f>
    </oc>
    <nc r="K73">
      <f>K70+K67+K16</f>
    </nc>
  </rcc>
  <rcc rId="5271" sId="1">
    <oc r="L73">
      <f>L70+L67+L16</f>
    </oc>
    <nc r="L73">
      <f>L70+L67+L16</f>
    </nc>
  </rcc>
  <rcc rId="5272" sId="1">
    <oc r="M73">
      <f>M70+M67+M16</f>
    </oc>
    <nc r="M73">
      <f>M70+M67+M16</f>
    </nc>
  </rcc>
  <rcc rId="5273" sId="1">
    <oc r="D127">
      <f>D91+D94+D97+D100+D103+D106+D109+D112+D115+D118+D124+D121</f>
    </oc>
    <nc r="D127">
      <f>D91+D94+D97+D100+D103+D106+D109+D112+D115+D118+D124+D121</f>
    </nc>
  </rcc>
  <rcc rId="5274" sId="1">
    <oc r="E127">
      <f>E91+E94+E97+E100+E103+E106+E109+E112+E115+E118+E124+E121</f>
    </oc>
    <nc r="E127">
      <f>E91+E94+E97+E100+E103+E106+E109+E112+E115+E118+E124+E121</f>
    </nc>
  </rcc>
  <rcc rId="5275" sId="1">
    <oc r="F127">
      <f>F91+F94+F97+F100+F103+F106+F109+F112+F115+F118+F124+F121</f>
    </oc>
    <nc r="F127">
      <f>F91+F94+F97+F100+F103+F106+F109+F112+F115+F118+F124+F121</f>
    </nc>
  </rcc>
  <rcc rId="5276" sId="1">
    <oc r="G127">
      <f>G91+G94+G97+G100+G103+G106+G109+G112+G115+G118+G124+G121</f>
    </oc>
    <nc r="G127">
      <f>G91+G94+G97+G100+G103+G106+G109+G112+G115+G118+G124+G121</f>
    </nc>
  </rcc>
  <rcc rId="5277" sId="1">
    <oc r="H127">
      <f>H91+H94+H97+H100+H103+H106+H109+H112+H115+H118+H124+H121</f>
    </oc>
    <nc r="H127">
      <f>H91+H94+H97+H100+H103+H106+H109+H112+H115+H118+H124+H121</f>
    </nc>
  </rcc>
  <rcc rId="5278" sId="1">
    <oc r="I127">
      <f>I91+I94+I97+I100+I103+I106+I109+I112+I115+I118+I124+I121</f>
    </oc>
    <nc r="I127">
      <f>I91+I94+I97+I100+I103+I106+I109+I112+I115+I118+I124+I121</f>
    </nc>
  </rcc>
  <rcc rId="5279" sId="1">
    <oc r="J127">
      <f>J91+J94+J97+J100+J103+J106+J109+J112+J115+J118+J124+J121</f>
    </oc>
    <nc r="J127">
      <f>J91+J94+J97+J100+J103+J106+J109+J112+J115+J118+J124+J121</f>
    </nc>
  </rcc>
  <rcc rId="5280" sId="1">
    <oc r="K127">
      <f>K91+K94+K97+K100+K103+K106+K109+K112+K115+K118+K124+K121</f>
    </oc>
    <nc r="K127">
      <f>K91+K94+K97+K100+K103+K106+K109+K112+K115+K118+K124+K121</f>
    </nc>
  </rcc>
  <rcc rId="5281" sId="1">
    <oc r="L127">
      <f>L91+L94+L97+L100+L103+L106+L109+L112+L115+L118+L124+L121</f>
    </oc>
    <nc r="L127">
      <f>L91+L94+L97+L100+L103+L106+L109+L112+L115+L118+L124+L121</f>
    </nc>
  </rcc>
  <rcc rId="5282" sId="1">
    <oc r="M127">
      <f>M91+M94+M97+M100+M103+M106+M109+M112+M115+M118+M124+M121</f>
    </oc>
    <nc r="M127">
      <f>M91+M94+M97+M100+M103+M106+M109+M112+M115+M118+M124+M121</f>
    </nc>
  </rcc>
  <rcc rId="5283" sId="1">
    <oc r="D130">
      <f>D133+D136+D139</f>
    </oc>
    <nc r="D130">
      <f>D133+D136+D139</f>
    </nc>
  </rcc>
  <rcc rId="5284" sId="1" odxf="1" dxf="1">
    <nc r="E130">
      <f>E133+E136+E139</f>
    </nc>
    <odxf>
      <border outline="0">
        <right/>
      </border>
    </odxf>
    <ndxf>
      <border outline="0">
        <right style="thin">
          <color indexed="64"/>
        </right>
      </border>
    </ndxf>
  </rcc>
  <rcc rId="5285" sId="1">
    <nc r="F130">
      <f>F133+F136+F139</f>
    </nc>
  </rcc>
  <rcc rId="5286" sId="1">
    <nc r="G130">
      <f>G133+G136+G139</f>
    </nc>
  </rcc>
  <rcc rId="5287" sId="1">
    <nc r="H130">
      <f>H133+H136+H139</f>
    </nc>
  </rcc>
  <rcc rId="5288" sId="1">
    <nc r="I130">
      <f>I133+I136+I139</f>
    </nc>
  </rcc>
  <rcc rId="5289" sId="1">
    <nc r="J130">
      <f>J133+J136+J139</f>
    </nc>
  </rcc>
  <rcc rId="5290" sId="1">
    <nc r="K130">
      <f>K133+K136+K139</f>
    </nc>
  </rcc>
  <rcc rId="5291" sId="1">
    <nc r="L130">
      <f>L133+L136+L139</f>
    </nc>
  </rcc>
  <rcc rId="5292" sId="1">
    <nc r="M130">
      <f>M133+M136+M139</f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93" sId="1">
    <oc r="D578">
      <f>SUM(D73,D88,D127,D142,D265,D268,D395,D398,D524)</f>
    </oc>
    <nc r="D578">
      <f>SUM(D73,D88,D127,D142,D265,D268,D395,D398,D524)</f>
    </nc>
  </rcc>
  <rcc rId="5294" sId="1">
    <oc r="E578">
      <f>SUM(E73,E88,E127,E142,E265,E268,E395,E398,E524)</f>
    </oc>
    <nc r="E578">
      <f>SUM(E73,E88,E127,E142,E265,E268,E395,E398,E524)</f>
    </nc>
  </rcc>
  <rcc rId="5295" sId="1">
    <oc r="F578">
      <f>SUM(F73,F88,F127,F142,F265,F268,F395,F398,F524)</f>
    </oc>
    <nc r="F578">
      <f>SUM(F73,F88,F127,F142,F265,F268,F395,F398,F524)</f>
    </nc>
  </rcc>
  <rcc rId="5296" sId="1">
    <oc r="G578">
      <f>SUM(G73,G88,G127,G142,G265,G268,G395,G398,G524)</f>
    </oc>
    <nc r="G578">
      <f>SUM(G73,G88,G127,G142,G265,G268,G395,G398,G524)</f>
    </nc>
  </rcc>
  <rcc rId="5297" sId="1">
    <oc r="H578">
      <f>SUM(H73,H88,H127,H142,H265,H268,H395,H398,H524)</f>
    </oc>
    <nc r="H578">
      <f>SUM(H73,H88,H127,H142,H265,H268,H395,H398,H524)</f>
    </nc>
  </rcc>
  <rcc rId="5298" sId="1">
    <oc r="I578">
      <f>SUM(I73,I88,I127,I142,I265,I268,I395,I398,I524)</f>
    </oc>
    <nc r="I578">
      <f>SUM(I73,I88,I127,I142,I265,I268,I395,I398,I524)</f>
    </nc>
  </rcc>
  <rcc rId="5299" sId="1">
    <oc r="J578">
      <f>SUM(J73,J88,J127,J142,J265,J268,J395,J398,J524)</f>
    </oc>
    <nc r="J578">
      <f>SUM(J73,J88,J127,J142,J265,J268,J395,J398,J524)</f>
    </nc>
  </rcc>
  <rcc rId="5300" sId="1">
    <oc r="K578">
      <f>SUM(K73,K88,K127,K142,K265,K268,K395,K398,K524)</f>
    </oc>
    <nc r="K578">
      <f>SUM(K73,K88,K127,K142,K265,K268,K395,K398,K524)</f>
    </nc>
  </rcc>
  <rcc rId="5301" sId="1">
    <oc r="L578">
      <f>SUM(L73,L88,L127,L142,L265,L268,L395,L398,L524)</f>
    </oc>
    <nc r="L578">
      <f>SUM(L73,L88,L127,L142,L265,L268,L395,L398,L524)</f>
    </nc>
  </rcc>
  <rcc rId="5302" sId="1">
    <oc r="M578">
      <f>SUM(M73,M88,M127,M142,M265,M268,M395,M398,M524)</f>
    </oc>
    <nc r="M578">
      <f>SUM(M73,M88,M127,M142,M265,M268,M395,M398,M524)</f>
    </nc>
  </rcc>
  <rcc rId="5303" sId="1">
    <oc r="D142">
      <f>D130</f>
    </oc>
    <nc r="D142">
      <f>D130</f>
    </nc>
  </rcc>
  <rcc rId="5304" sId="1">
    <nc r="E142">
      <f>E130</f>
    </nc>
  </rcc>
  <rcc rId="5305" sId="1">
    <nc r="F142">
      <f>F130</f>
    </nc>
  </rcc>
  <rcc rId="5306" sId="1">
    <nc r="G142">
      <f>G130</f>
    </nc>
  </rcc>
  <rcc rId="5307" sId="1">
    <nc r="H142">
      <f>H130</f>
    </nc>
  </rcc>
  <rcc rId="5308" sId="1">
    <nc r="I142">
      <f>I130</f>
    </nc>
  </rcc>
  <rcc rId="5309" sId="1">
    <nc r="J142">
      <f>J130</f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2" sId="1">
    <nc r="J298">
      <v>570</v>
    </nc>
  </rcc>
  <rcc rId="5313" sId="1">
    <nc r="G298">
      <v>-570</v>
    </nc>
  </rcc>
  <rcv guid="{CFE03FCF-A4D8-435A-8A9B-0544466F5A93}" action="delete"/>
  <rcv guid="{CFE03FCF-A4D8-435A-8A9B-0544466F5A93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4" sId="1">
    <nc r="E292">
      <f>E295+E298+E301+E304+E307+E310</f>
    </nc>
  </rcc>
  <rcc rId="5315" sId="1">
    <nc r="F292">
      <f>F295+F298+F301+F304+F307+F310</f>
    </nc>
  </rcc>
  <rcc rId="5316" sId="1">
    <nc r="G292">
      <f>G295+G298+G301+G304+G307+G310</f>
    </nc>
  </rcc>
  <rcc rId="5317" sId="1">
    <nc r="H292">
      <f>H295+H298+H301+H304+H307+H310</f>
    </nc>
  </rcc>
  <rcc rId="5318" sId="1">
    <nc r="I292">
      <f>I295+I298+I301+I304+I307+I310</f>
    </nc>
  </rcc>
  <rcc rId="5319" sId="1">
    <nc r="J292">
      <f>J295+J298+J301+J304+J307+J310</f>
    </nc>
  </rcc>
  <rcc rId="5320" sId="1">
    <nc r="K292">
      <f>K295+K298+K301+K304+K307+K310</f>
    </nc>
  </rcc>
  <rcc rId="5321" sId="1">
    <nc r="L292">
      <f>L295+L298+L301+L304+L307+L310</f>
    </nc>
  </rcc>
  <rcc rId="5322" sId="1">
    <nc r="M292">
      <f>M295+M298+M301+M304+M307+M310</f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23" sId="1">
    <oc r="E395">
      <f>E292+E313+E349+E380+E386+E392+E389</f>
    </oc>
    <nc r="E395">
      <f>E292+E313+E349+E380+E386+E392+E389</f>
    </nc>
  </rcc>
  <rcc rId="5324" sId="1">
    <oc r="F395">
      <f>F292+F313+F349+F380+F386+F392+F389</f>
    </oc>
    <nc r="F395">
      <f>F292+F313+F349+F380+F386+F392+F389</f>
    </nc>
  </rcc>
  <rcc rId="5325" sId="1">
    <oc r="G395">
      <f>G292+G313+G349+G380+G386+G392+G389</f>
    </oc>
    <nc r="G395">
      <f>G292+G313+G349+G380+G386+G392+G389</f>
    </nc>
  </rcc>
  <rcc rId="5326" sId="1">
    <oc r="H395">
      <f>H292+H313+H349+H380+H386+H392+H389</f>
    </oc>
    <nc r="H395">
      <f>H292+H313+H349+H380+H386+H392+H389</f>
    </nc>
  </rcc>
  <rcc rId="5327" sId="1">
    <oc r="I395">
      <f>I292+I313+I349+I380+I386+I392+I389</f>
    </oc>
    <nc r="I395">
      <f>I292+I313+I349+I380+I386+I392+I389</f>
    </nc>
  </rcc>
  <rcc rId="5328" sId="1">
    <oc r="J395">
      <f>J292+J313+J349+J380+J386+J392+J389</f>
    </oc>
    <nc r="J395">
      <f>J292+J313+J349+J380+J386+J392+J389</f>
    </nc>
  </rcc>
  <rcc rId="5329" sId="1">
    <oc r="K395">
      <f>K292+K313+K349+K380+K386+K392+K389</f>
    </oc>
    <nc r="K395">
      <f>K292+K313+K349+K380+K386+K392+K389</f>
    </nc>
  </rcc>
  <rcc rId="5330" sId="1">
    <oc r="L395">
      <f>L292+L313+L349+L380+L386+L392+L389</f>
    </oc>
    <nc r="L395">
      <f>L292+L313+L349+L380+L386+L392+L389</f>
    </nc>
  </rcc>
  <rcc rId="5331" sId="1">
    <oc r="M395">
      <f>M292+M313+M349+M380+M386+M392+M389</f>
    </oc>
    <nc r="M395">
      <f>M292+M313+M349+M380+M386+M392+M389</f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2" sId="1">
    <nc r="E361">
      <v>10536</v>
    </nc>
  </rcc>
  <rcc rId="5333" sId="1">
    <nc r="F361">
      <v>2485</v>
    </nc>
  </rcc>
  <rcc rId="5334" sId="1">
    <nc r="E358">
      <v>-10536</v>
    </nc>
  </rcc>
  <rcc rId="5335" sId="1">
    <nc r="F358">
      <v>-2485</v>
    </nc>
  </rcc>
  <rcv guid="{CFE03FCF-A4D8-435A-8A9B-0544466F5A93}" action="delete"/>
  <rcv guid="{CFE03FCF-A4D8-435A-8A9B-0544466F5A93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6" sId="1">
    <oc r="D349">
      <f>D352+D355+D358+D361+D364+D367+D370+D376</f>
    </oc>
    <nc r="D349">
      <f>D352+D355+D358+D361+D364+D367+D370+D376</f>
    </nc>
  </rcc>
  <rcc rId="5337" sId="1">
    <oc r="E349">
      <f>E352+E355+E358+E361+E364+E367+E370+E376</f>
    </oc>
    <nc r="E349">
      <f>E352+E355+E358+E361+E364+E367+E370+E376</f>
    </nc>
  </rcc>
  <rcc rId="5338" sId="1">
    <oc r="F349">
      <f>F352+F355+F358+F361+F364+F367+F370+F376</f>
    </oc>
    <nc r="F349">
      <f>F352+F355+F358+F361+F364+F367+F370+F376</f>
    </nc>
  </rcc>
  <rcc rId="5339" sId="1">
    <oc r="G349">
      <f>G352+G355+G358+G361+G364+G367+G370+G376</f>
    </oc>
    <nc r="G349">
      <f>G352+G355+G358+G361+G364+G367+G370+G376</f>
    </nc>
  </rcc>
  <rcc rId="5340" sId="1">
    <oc r="H349">
      <f>H352+H355+H358+H361+H364+H367+H370+H376</f>
    </oc>
    <nc r="H349">
      <f>H352+H355+H358+H361+H364+H367+H370+H376</f>
    </nc>
  </rcc>
  <rcc rId="5341" sId="1">
    <oc r="I349">
      <f>I352+I355+I358+I361+I364+I367+I370+I376</f>
    </oc>
    <nc r="I349">
      <f>I352+I355+I358+I361+I364+I367+I370+I376</f>
    </nc>
  </rcc>
  <rcc rId="5342" sId="1">
    <oc r="J349">
      <f>J352+J355+J358+J361+J364+J367+J370+J376</f>
    </oc>
    <nc r="J349">
      <f>J352+J355+J358+J361+J364+J367+J370+J376</f>
    </nc>
  </rcc>
  <rcc rId="5343" sId="1">
    <oc r="K349">
      <f>K352+K355+K358+K361+K364+K367+K370+K376</f>
    </oc>
    <nc r="K349">
      <f>K352+K355+K358+K361+K364+K367+K370+K376</f>
    </nc>
  </rcc>
  <rcc rId="5344" sId="1">
    <oc r="L349">
      <f>L352+L355+L358+L361+L364+L367+L370+L376</f>
    </oc>
    <nc r="L349">
      <f>L352+L355+L358+L361+L364+L367+L370+L376</f>
    </nc>
  </rcc>
  <rcc rId="5345" sId="1">
    <oc r="M349">
      <f>M352+M355+M358+M361+M364+M367+M370+M376</f>
    </oc>
    <nc r="M349">
      <f>M352+M355+M358+M361+M364+M367+M370+M376</f>
    </nc>
  </rcc>
  <rcv guid="{CFE03FCF-A4D8-435A-8A9B-0544466F5A93}" action="delete"/>
  <rcv guid="{CFE03FCF-A4D8-435A-8A9B-0544466F5A93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6" sId="1">
    <nc r="I67">
      <v>-10000</v>
    </nc>
  </rcc>
  <rcc rId="5347" sId="1">
    <oc r="G19">
      <v>2720</v>
    </oc>
    <nc r="G19">
      <v>12720</v>
    </nc>
  </rcc>
  <rcv guid="{CFE03FCF-A4D8-435A-8A9B-0544466F5A93}" action="delete"/>
  <rcv guid="{CFE03FCF-A4D8-435A-8A9B-0544466F5A93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8" sId="1">
    <nc r="I19">
      <v>-1301</v>
    </nc>
  </rcc>
  <rcc rId="5349" sId="1">
    <oc r="G19">
      <v>12720</v>
    </oc>
    <nc r="G19">
      <v>14021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0" sId="1">
    <nc r="G148">
      <v>10741</v>
    </nc>
  </rcc>
  <rcc rId="5351" sId="1">
    <oc r="G262">
      <v>-48308</v>
    </oc>
    <nc r="G262">
      <v>-59049</v>
    </nc>
  </rcc>
  <rcv guid="{CFE03FCF-A4D8-435A-8A9B-0544466F5A93}" action="delete"/>
  <rcv guid="{CFE03FCF-A4D8-435A-8A9B-0544466F5A93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2" sId="1">
    <oc r="E584">
      <f>C579-C582</f>
    </oc>
    <nc r="E584"/>
  </rcc>
  <rcc rId="5353" sId="1">
    <oc r="E594">
      <f>E592-E584</f>
    </oc>
    <nc r="E594"/>
  </rcc>
  <rcc rId="5354" sId="1">
    <oc r="E592">
      <f>'\\DC1\Finanses\GROZIJUMI\06.2017\[Grozijumi_1_Ienemumi 1 pielik _2017_1.xls]Sheet1'!$E$115</f>
    </oc>
    <nc r="E592"/>
  </rcc>
  <rcv guid="{CFE03FCF-A4D8-435A-8A9B-0544466F5A93}" action="delete"/>
  <rcv guid="{CFE03FCF-A4D8-435A-8A9B-0544466F5A93}" action="add"/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97">
    <dxf>
      <numFmt numFmtId="165" formatCode="0.0"/>
    </dxf>
  </rfmt>
  <rfmt sheetId="1" sqref="A397">
    <dxf>
      <numFmt numFmtId="2" formatCode="0.00"/>
    </dxf>
  </rfmt>
  <rfmt sheetId="1" sqref="A397">
    <dxf>
      <numFmt numFmtId="164" formatCode="0.000"/>
    </dxf>
  </rfmt>
  <rfmt sheetId="1" sqref="A397">
    <dxf>
      <numFmt numFmtId="30" formatCode="@"/>
    </dxf>
  </rfmt>
  <rcc rId="5355" sId="1" numFmtId="30">
    <oc r="A397">
      <v>9</v>
    </oc>
    <nc r="A397" t="inlineStr">
      <is>
        <t>09.000</t>
      </is>
    </nc>
  </rcc>
  <rcv guid="{3A56BBDD-68CD-4AEA-B9E4-12391459D4C4}" action="delete"/>
  <rdn rId="0" localSheetId="1" customView="1" name="Z_3A56BBDD_68CD_4AEA_B9E4_12391459D4C4_.wvu.Rows" hidden="1" oldHidden="1">
    <formula>Sheet1!$2:$2,Sheet1!$588:$588</formula>
    <oldFormula>Sheet1!$2:$2,Sheet1!$588:$588</oldFormula>
  </rdn>
  <rcv guid="{3A56BBDD-68CD-4AEA-B9E4-12391459D4C4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7" sId="1">
    <nc r="G401">
      <v>3780</v>
    </nc>
  </rcc>
  <rcc rId="5358" sId="1">
    <oc r="G19">
      <v>14021</v>
    </oc>
    <nc r="G19">
      <v>14282</v>
    </nc>
  </rcc>
  <rcc rId="5359" sId="1">
    <oc r="G262">
      <v>-59049</v>
    </oc>
    <nc r="G262">
      <v>-63090</v>
    </nc>
  </rcc>
  <rcv guid="{3A56BBDD-68CD-4AEA-B9E4-12391459D4C4}" action="delete"/>
  <rdn rId="0" localSheetId="1" customView="1" name="Z_3A56BBDD_68CD_4AEA_B9E4_12391459D4C4_.wvu.Rows" hidden="1" oldHidden="1">
    <formula>Sheet1!$2:$2,Sheet1!$588:$588</formula>
    <oldFormula>Sheet1!$2:$2,Sheet1!$588:$588</oldFormula>
  </rdn>
  <rcv guid="{3A56BBDD-68CD-4AEA-B9E4-12391459D4C4}" action="add"/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1" sId="1">
    <nc r="J91">
      <v>2500</v>
    </nc>
  </rcc>
  <rcc rId="5362" sId="1">
    <nc r="G91">
      <v>-2500</v>
    </nc>
  </rcc>
  <rcv guid="{3A56BBDD-68CD-4AEA-B9E4-12391459D4C4}" action="delete"/>
  <rdn rId="0" localSheetId="1" customView="1" name="Z_3A56BBDD_68CD_4AEA_B9E4_12391459D4C4_.wvu.Rows" hidden="1" oldHidden="1">
    <formula>Sheet1!$2:$2,Sheet1!$588:$588</formula>
    <oldFormula>Sheet1!$2:$2,Sheet1!$588:$588</oldFormula>
  </rdn>
  <rcv guid="{3A56BBDD-68CD-4AEA-B9E4-12391459D4C4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4" sId="1">
    <oc r="G19">
      <v>14282</v>
    </oc>
    <nc r="G19">
      <v>15062</v>
    </nc>
  </rcc>
  <rcc rId="5365" sId="1">
    <oc r="G401">
      <v>3780</v>
    </oc>
    <nc r="G401">
      <v>3000</v>
    </nc>
  </rcc>
  <rcv guid="{3A56BBDD-68CD-4AEA-B9E4-12391459D4C4}" action="delete"/>
  <rdn rId="0" localSheetId="1" customView="1" name="Z_3A56BBDD_68CD_4AEA_B9E4_12391459D4C4_.wvu.Rows" hidden="1" oldHidden="1">
    <formula>Sheet1!$2:$2,Sheet1!$588:$588</formula>
    <oldFormula>Sheet1!$2:$2,Sheet1!$588:$588</oldFormula>
  </rdn>
  <rcv guid="{3A56BBDD-68CD-4AEA-B9E4-12391459D4C4}" action="add"/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Sheet1!$2:$2,Sheet1!$588:$588</formula>
    <oldFormula>Sheet1!$2:$2,Sheet1!$588:$588</oldFormula>
  </rdn>
  <rcv guid="{3A56BBDD-68CD-4AEA-B9E4-12391459D4C4}" action="add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Sheet1!$2:$2,Sheet1!$588:$588</formula>
    <oldFormula>Sheet1!$2:$2,Sheet1!$588:$588</oldFormula>
  </rdn>
  <rcv guid="{3A56BBDD-68CD-4AEA-B9E4-12391459D4C4}" action="add"/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9" sId="1">
    <oc r="G52">
      <v>22232</v>
    </oc>
    <nc r="G52">
      <v>21726</v>
    </nc>
  </rcc>
  <rcc rId="5370" sId="1">
    <oc r="G419">
      <v>-15681</v>
    </oc>
    <nc r="G419">
      <v>-15175</v>
    </nc>
  </rcc>
  <rcv guid="{3A56BBDD-68CD-4AEA-B9E4-12391459D4C4}" action="delete"/>
  <rdn rId="0" localSheetId="1" customView="1" name="Z_3A56BBDD_68CD_4AEA_B9E4_12391459D4C4_.wvu.Rows" hidden="1" oldHidden="1">
    <formula>Sheet1!$2:$2,Sheet1!$588:$588</formula>
    <oldFormula>Sheet1!$2:$2,Sheet1!$588:$588</oldFormula>
  </rdn>
  <rcv guid="{3A56BBDD-68CD-4AEA-B9E4-12391459D4C4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0" sId="1">
    <nc r="J184">
      <v>-50000</v>
    </nc>
  </rcc>
  <rcc rId="5311" sId="1">
    <oc r="J154">
      <v>-3200</v>
    </oc>
    <nc r="J154">
      <v>46800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Sheet1!$2:$2,Sheet1!$588:$588</formula>
    <oldFormula>Sheet1!$2:$2,Sheet1!$588:$588</oldFormula>
  </rdn>
  <rcv guid="{3A56BBDD-68CD-4AEA-B9E4-12391459D4C4}" action="add"/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3" sId="1">
    <oc r="M4" t="inlineStr">
      <is>
        <t>Dobeles novada domes 26.01.2017</t>
      </is>
    </oc>
    <nc r="M4" t="inlineStr">
      <is>
        <t>Dobeles novada domes 26.01.2017.</t>
      </is>
    </nc>
  </rcc>
  <rcc rId="5374" sId="1">
    <oc r="M8" t="inlineStr">
      <is>
        <t>(ar grozījumiem 29.06.2017 lēm.nr.)</t>
      </is>
    </oc>
    <nc r="M8" t="inlineStr">
      <is>
        <t>(ar grozījumiem 29.06.2017 lēm.Nr.155/7)</t>
      </is>
    </nc>
  </rcc>
  <rdn rId="0" localSheetId="1" customView="1" name="Z_9DC6EC47_75DF_415E_9A1D_8C24CA345F5B_.wvu.Rows" hidden="1" oldHidden="1">
    <formula>Sheet1!$2:$2,Sheet1!$588:$588</formula>
  </rdn>
  <rcv guid="{9DC6EC47-75DF-415E-9A1D-8C24CA345F5B}" action="add"/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6" sId="1">
    <nc r="B594" t="inlineStr">
      <is>
        <t>Finanšu un grāmatvedības nodaļas vadītāja</t>
      </is>
    </nc>
  </rcc>
  <rcc rId="5377" sId="1">
    <nc r="E594" t="inlineStr">
      <is>
        <t>J.Kalniņa</t>
      </is>
    </nc>
  </rcc>
  <rcv guid="{9DC6EC47-75DF-415E-9A1D-8C24CA345F5B}" action="delete"/>
  <rdn rId="0" localSheetId="1" customView="1" name="Z_9DC6EC47_75DF_415E_9A1D_8C24CA345F5B_.wvu.Rows" hidden="1" oldHidden="1">
    <formula>Sheet1!$2:$2,Sheet1!$588:$588</formula>
    <oldFormula>Sheet1!$2:$2,Sheet1!$588:$588</oldFormula>
  </rdn>
  <rcv guid="{9DC6EC47-75DF-415E-9A1D-8C24CA345F5B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9" sId="1">
    <oc r="M8" t="inlineStr">
      <is>
        <t>(ar grozījumiem 29.06.2017 lēm.Nr.155/7)</t>
      </is>
    </oc>
    <nc r="M8" t="inlineStr">
      <is>
        <t>(ar grozījumiem 29.06.2017 lēm.Nr.   /7)</t>
      </is>
    </nc>
  </rcc>
  <rcv guid="{9DC6EC47-75DF-415E-9A1D-8C24CA345F5B}" action="delete"/>
  <rdn rId="0" localSheetId="1" customView="1" name="Z_9DC6EC47_75DF_415E_9A1D_8C24CA345F5B_.wvu.Rows" hidden="1" oldHidden="1">
    <formula>Sheet1!$2:$2,Sheet1!$588:$588</formula>
    <oldFormula>Sheet1!$2:$2,Sheet1!$588:$588</oldFormula>
  </rdn>
  <rcv guid="{9DC6EC47-75DF-415E-9A1D-8C24CA345F5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5"/>
  <sheetViews>
    <sheetView tabSelected="1" zoomScale="110" zoomScaleNormal="130" workbookViewId="0">
      <selection activeCell="M8" sqref="M8"/>
    </sheetView>
  </sheetViews>
  <sheetFormatPr defaultRowHeight="12.75" x14ac:dyDescent="0.2"/>
  <cols>
    <col min="1" max="1" width="6.85546875" style="2" customWidth="1"/>
    <col min="2" max="2" width="27.140625" style="2" customWidth="1"/>
    <col min="3" max="3" width="10.28515625" style="2" customWidth="1"/>
    <col min="4" max="5" width="10.5703125" style="2" customWidth="1"/>
    <col min="6" max="6" width="8.7109375" style="2" customWidth="1"/>
    <col min="7" max="7" width="9.85546875" style="2" customWidth="1"/>
    <col min="8" max="8" width="8.85546875" style="2" customWidth="1"/>
    <col min="9" max="9" width="7.28515625" style="2" customWidth="1"/>
    <col min="10" max="10" width="10.85546875" style="2" customWidth="1"/>
    <col min="11" max="11" width="8.85546875" style="2" customWidth="1"/>
    <col min="12" max="12" width="6.85546875" style="2" customWidth="1"/>
    <col min="13" max="13" width="9.140625" style="2" customWidth="1"/>
    <col min="14" max="14" width="18.85546875" style="2" customWidth="1"/>
    <col min="15" max="16384" width="9.140625" style="2"/>
  </cols>
  <sheetData>
    <row r="1" spans="1:13" ht="1.5" customHeigh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.5" hidden="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114"/>
      <c r="B3" s="114"/>
      <c r="C3" s="1"/>
      <c r="D3" s="1"/>
      <c r="E3" s="1"/>
      <c r="F3" s="1"/>
      <c r="G3" s="1"/>
      <c r="H3" s="1"/>
      <c r="I3" s="1"/>
      <c r="J3" s="28"/>
      <c r="K3" s="1"/>
      <c r="L3" s="1"/>
      <c r="M3" s="28" t="s">
        <v>178</v>
      </c>
    </row>
    <row r="4" spans="1:13" ht="16.5" customHeight="1" x14ac:dyDescent="0.25">
      <c r="J4" s="28"/>
      <c r="M4" s="70" t="s">
        <v>241</v>
      </c>
    </row>
    <row r="5" spans="1:13" s="37" customFormat="1" ht="15" x14ac:dyDescent="0.25">
      <c r="A5" s="29"/>
      <c r="B5" s="3"/>
      <c r="C5" s="3"/>
      <c r="D5" s="3"/>
      <c r="E5" s="6"/>
      <c r="F5" s="2"/>
      <c r="G5" s="2"/>
      <c r="H5" s="2"/>
      <c r="I5" s="2"/>
      <c r="J5" s="28"/>
      <c r="K5" s="2"/>
      <c r="L5" s="2"/>
      <c r="M5" s="70" t="s">
        <v>230</v>
      </c>
    </row>
    <row r="6" spans="1:13" s="37" customFormat="1" ht="15.75" x14ac:dyDescent="0.25">
      <c r="A6" s="6"/>
      <c r="B6" s="30"/>
      <c r="C6" s="31"/>
      <c r="D6" s="6"/>
      <c r="E6" s="6"/>
      <c r="F6" s="2"/>
      <c r="G6" s="2"/>
      <c r="H6" s="2"/>
      <c r="I6" s="2"/>
      <c r="J6" s="58"/>
      <c r="K6" s="2"/>
      <c r="L6" s="2"/>
      <c r="M6" s="58" t="s">
        <v>179</v>
      </c>
    </row>
    <row r="7" spans="1:13" s="37" customFormat="1" ht="15.75" x14ac:dyDescent="0.25">
      <c r="A7" s="6"/>
      <c r="B7" s="30"/>
      <c r="C7" s="6"/>
      <c r="D7" s="6"/>
      <c r="E7" s="6"/>
      <c r="F7" s="2"/>
      <c r="G7" s="2"/>
      <c r="H7" s="2"/>
      <c r="I7" s="2"/>
      <c r="J7" s="58"/>
      <c r="K7" s="2"/>
      <c r="L7" s="2"/>
      <c r="M7" s="58" t="s">
        <v>233</v>
      </c>
    </row>
    <row r="8" spans="1:13" s="37" customFormat="1" x14ac:dyDescent="0.2">
      <c r="A8" s="6"/>
      <c r="B8" s="30"/>
      <c r="C8" s="6"/>
      <c r="D8" s="6"/>
      <c r="E8" s="6"/>
      <c r="F8" s="2"/>
      <c r="G8" s="2"/>
      <c r="H8" s="2"/>
      <c r="I8" s="2"/>
      <c r="J8" s="108"/>
      <c r="K8" s="108"/>
      <c r="L8" s="108"/>
      <c r="M8" s="109" t="s">
        <v>244</v>
      </c>
    </row>
    <row r="9" spans="1:13" s="37" customFormat="1" ht="15.75" x14ac:dyDescent="0.25">
      <c r="A9" s="6"/>
      <c r="B9" s="30"/>
      <c r="C9" s="113" t="s">
        <v>197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1:13" s="42" customFormat="1" ht="15.75" x14ac:dyDescent="0.25">
      <c r="A10" s="114"/>
      <c r="B10" s="114"/>
      <c r="C10" s="114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s="42" customForma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42" customFormat="1" ht="27.75" customHeight="1" x14ac:dyDescent="0.2">
      <c r="A12" s="8" t="s">
        <v>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42" customFormat="1" ht="36.75" customHeight="1" x14ac:dyDescent="0.2">
      <c r="A13" s="9"/>
      <c r="B13" s="9"/>
      <c r="C13" s="10" t="s">
        <v>2</v>
      </c>
      <c r="D13" s="27" t="s">
        <v>114</v>
      </c>
      <c r="E13" s="27" t="s">
        <v>115</v>
      </c>
      <c r="F13" s="11" t="s">
        <v>116</v>
      </c>
      <c r="G13" s="12" t="s">
        <v>117</v>
      </c>
      <c r="H13" s="32" t="s">
        <v>118</v>
      </c>
      <c r="I13" s="12" t="s">
        <v>119</v>
      </c>
      <c r="J13" s="12" t="s">
        <v>120</v>
      </c>
      <c r="K13" s="12" t="s">
        <v>121</v>
      </c>
      <c r="L13" s="13" t="s">
        <v>122</v>
      </c>
      <c r="M13" s="13" t="s">
        <v>176</v>
      </c>
    </row>
    <row r="14" spans="1:13" s="42" customFormat="1" x14ac:dyDescent="0.2">
      <c r="A14" s="14"/>
      <c r="B14" s="14"/>
      <c r="C14" s="15"/>
      <c r="D14" s="16" t="s">
        <v>2</v>
      </c>
      <c r="E14" s="111" t="s">
        <v>3</v>
      </c>
      <c r="F14" s="112"/>
      <c r="G14" s="14"/>
      <c r="H14" s="17"/>
      <c r="I14" s="14"/>
      <c r="J14" s="14"/>
      <c r="K14" s="18"/>
      <c r="L14" s="17"/>
      <c r="M14" s="17"/>
    </row>
    <row r="15" spans="1:13" s="42" customFormat="1" x14ac:dyDescent="0.2">
      <c r="A15" s="7" t="s">
        <v>5</v>
      </c>
      <c r="B15" s="19" t="s">
        <v>4</v>
      </c>
      <c r="C15" s="68">
        <f>C18+C21+C24+C27+C30+C33+C36+C39+C42+C45+C48+C51+C54+C57+C60+C63</f>
        <v>2919698</v>
      </c>
      <c r="D15" s="68">
        <f t="shared" ref="D15:M15" si="0">D18+D21+D24+D27+D30+D33+D36+D39+D42+D45+D48+D51+D54+D57+D60+D63</f>
        <v>1776449</v>
      </c>
      <c r="E15" s="68">
        <f t="shared" si="0"/>
        <v>1419644</v>
      </c>
      <c r="F15" s="68">
        <f t="shared" si="0"/>
        <v>356805</v>
      </c>
      <c r="G15" s="68">
        <f t="shared" si="0"/>
        <v>729657</v>
      </c>
      <c r="H15" s="68">
        <f t="shared" si="0"/>
        <v>0</v>
      </c>
      <c r="I15" s="68">
        <f t="shared" si="0"/>
        <v>8000</v>
      </c>
      <c r="J15" s="68">
        <f t="shared" si="0"/>
        <v>402092</v>
      </c>
      <c r="K15" s="68">
        <f t="shared" si="0"/>
        <v>0</v>
      </c>
      <c r="L15" s="68">
        <f t="shared" si="0"/>
        <v>3000</v>
      </c>
      <c r="M15" s="68">
        <f t="shared" si="0"/>
        <v>500</v>
      </c>
    </row>
    <row r="16" spans="1:13" s="42" customFormat="1" x14ac:dyDescent="0.2">
      <c r="A16" s="7"/>
      <c r="B16" s="19"/>
      <c r="C16" s="68">
        <f>C19+C22+C25+C28+C31+C34+C37+C40+C43+C46+C49+C52+C55+C58+C61+C64</f>
        <v>45252</v>
      </c>
      <c r="D16" s="68">
        <f t="shared" ref="D16:M16" si="1">D19+D22+D25+D28+D31+D34+D37+D40+D43+D46+D49+D52+D55+D58+D61+D64</f>
        <v>7085</v>
      </c>
      <c r="E16" s="68">
        <f t="shared" si="1"/>
        <v>5733</v>
      </c>
      <c r="F16" s="68">
        <f t="shared" si="1"/>
        <v>1352</v>
      </c>
      <c r="G16" s="68">
        <f t="shared" si="1"/>
        <v>38868</v>
      </c>
      <c r="H16" s="68">
        <f t="shared" si="1"/>
        <v>0</v>
      </c>
      <c r="I16" s="68">
        <f t="shared" si="1"/>
        <v>-1301</v>
      </c>
      <c r="J16" s="68">
        <f t="shared" si="1"/>
        <v>600</v>
      </c>
      <c r="K16" s="68">
        <f t="shared" si="1"/>
        <v>0</v>
      </c>
      <c r="L16" s="68">
        <f t="shared" si="1"/>
        <v>0</v>
      </c>
      <c r="M16" s="68">
        <f t="shared" si="1"/>
        <v>0</v>
      </c>
    </row>
    <row r="17" spans="1:13" s="42" customFormat="1" x14ac:dyDescent="0.2">
      <c r="A17" s="78"/>
      <c r="B17" s="79"/>
      <c r="C17" s="78">
        <f>C15+C16</f>
        <v>2964950</v>
      </c>
      <c r="D17" s="78">
        <f t="shared" ref="D17:M17" si="2">D15+D16</f>
        <v>1783534</v>
      </c>
      <c r="E17" s="78">
        <f t="shared" si="2"/>
        <v>1425377</v>
      </c>
      <c r="F17" s="78">
        <f t="shared" si="2"/>
        <v>358157</v>
      </c>
      <c r="G17" s="78">
        <f t="shared" si="2"/>
        <v>768525</v>
      </c>
      <c r="H17" s="78">
        <f t="shared" si="2"/>
        <v>0</v>
      </c>
      <c r="I17" s="78">
        <f t="shared" si="2"/>
        <v>6699</v>
      </c>
      <c r="J17" s="78">
        <f t="shared" si="2"/>
        <v>402692</v>
      </c>
      <c r="K17" s="78">
        <f t="shared" si="2"/>
        <v>0</v>
      </c>
      <c r="L17" s="78">
        <f t="shared" si="2"/>
        <v>3000</v>
      </c>
      <c r="M17" s="78">
        <f t="shared" si="2"/>
        <v>500</v>
      </c>
    </row>
    <row r="18" spans="1:13" s="37" customFormat="1" x14ac:dyDescent="0.2">
      <c r="A18" s="20" t="s">
        <v>5</v>
      </c>
      <c r="B18" s="38" t="s">
        <v>6</v>
      </c>
      <c r="C18" s="4">
        <f>SUM(D18,G18,H18:M18)</f>
        <v>1621549</v>
      </c>
      <c r="D18" s="4">
        <f t="shared" ref="D18:D123" si="3">SUM(E18:F18)</f>
        <v>1008260</v>
      </c>
      <c r="E18" s="44">
        <v>811169</v>
      </c>
      <c r="F18" s="5">
        <v>197091</v>
      </c>
      <c r="G18" s="5">
        <v>474997</v>
      </c>
      <c r="H18" s="5"/>
      <c r="I18" s="5">
        <v>8000</v>
      </c>
      <c r="J18" s="5">
        <v>126792</v>
      </c>
      <c r="K18" s="4"/>
      <c r="L18" s="4">
        <v>3000</v>
      </c>
      <c r="M18" s="4">
        <v>500</v>
      </c>
    </row>
    <row r="19" spans="1:13" s="37" customFormat="1" x14ac:dyDescent="0.2">
      <c r="A19" s="20"/>
      <c r="B19" s="38"/>
      <c r="C19" s="4">
        <f>SUM(D19,G19,H19:M19)</f>
        <v>14361</v>
      </c>
      <c r="D19" s="4">
        <f t="shared" ref="D19" si="4">SUM(E19:F19)</f>
        <v>0</v>
      </c>
      <c r="E19" s="44"/>
      <c r="F19" s="5"/>
      <c r="G19" s="5">
        <v>15062</v>
      </c>
      <c r="H19" s="5"/>
      <c r="I19" s="5">
        <v>-1301</v>
      </c>
      <c r="J19" s="5">
        <v>600</v>
      </c>
      <c r="K19" s="4"/>
      <c r="L19" s="4"/>
      <c r="M19" s="4"/>
    </row>
    <row r="20" spans="1:13" s="37" customFormat="1" x14ac:dyDescent="0.2">
      <c r="A20" s="80"/>
      <c r="B20" s="80"/>
      <c r="C20" s="81">
        <f>C18+C19</f>
        <v>1635910</v>
      </c>
      <c r="D20" s="81">
        <f t="shared" ref="D20:M20" si="5">D18+D19</f>
        <v>1008260</v>
      </c>
      <c r="E20" s="81">
        <f t="shared" si="5"/>
        <v>811169</v>
      </c>
      <c r="F20" s="81">
        <f t="shared" si="5"/>
        <v>197091</v>
      </c>
      <c r="G20" s="81">
        <f t="shared" si="5"/>
        <v>490059</v>
      </c>
      <c r="H20" s="81">
        <f t="shared" si="5"/>
        <v>0</v>
      </c>
      <c r="I20" s="81">
        <f t="shared" si="5"/>
        <v>6699</v>
      </c>
      <c r="J20" s="81">
        <f t="shared" si="5"/>
        <v>127392</v>
      </c>
      <c r="K20" s="81">
        <f t="shared" si="5"/>
        <v>0</v>
      </c>
      <c r="L20" s="81">
        <f t="shared" si="5"/>
        <v>3000</v>
      </c>
      <c r="M20" s="81">
        <f t="shared" si="5"/>
        <v>500</v>
      </c>
    </row>
    <row r="21" spans="1:13" s="37" customFormat="1" x14ac:dyDescent="0.2">
      <c r="A21" s="20" t="s">
        <v>5</v>
      </c>
      <c r="B21" s="20" t="s">
        <v>7</v>
      </c>
      <c r="C21" s="4">
        <f t="shared" ref="C21:C69" si="6">SUM(D21,G21,H21:M21)</f>
        <v>138450</v>
      </c>
      <c r="D21" s="4">
        <f t="shared" si="3"/>
        <v>135646</v>
      </c>
      <c r="E21" s="44">
        <v>97000</v>
      </c>
      <c r="F21" s="5">
        <v>38646</v>
      </c>
      <c r="G21" s="5">
        <v>2804</v>
      </c>
      <c r="H21" s="4"/>
      <c r="I21" s="4"/>
      <c r="J21" s="4"/>
      <c r="K21" s="4"/>
      <c r="L21" s="4"/>
      <c r="M21" s="4"/>
    </row>
    <row r="22" spans="1:13" s="37" customFormat="1" x14ac:dyDescent="0.2">
      <c r="A22" s="20"/>
      <c r="B22" s="20"/>
      <c r="C22" s="4">
        <f t="shared" ref="C22" si="7">SUM(D22,G22,H22:M22)</f>
        <v>450</v>
      </c>
      <c r="D22" s="4">
        <f t="shared" ref="D22" si="8">SUM(E22:F22)</f>
        <v>0</v>
      </c>
      <c r="E22" s="44"/>
      <c r="F22" s="5"/>
      <c r="G22" s="5">
        <v>450</v>
      </c>
      <c r="H22" s="4"/>
      <c r="I22" s="4"/>
      <c r="J22" s="4"/>
      <c r="K22" s="4"/>
      <c r="L22" s="4"/>
      <c r="M22" s="4"/>
    </row>
    <row r="23" spans="1:13" s="37" customFormat="1" x14ac:dyDescent="0.2">
      <c r="A23" s="80"/>
      <c r="B23" s="80"/>
      <c r="C23" s="81">
        <f>C21+C22</f>
        <v>138900</v>
      </c>
      <c r="D23" s="81">
        <f t="shared" ref="D23:M23" si="9">D21+D22</f>
        <v>135646</v>
      </c>
      <c r="E23" s="81">
        <f t="shared" si="9"/>
        <v>97000</v>
      </c>
      <c r="F23" s="81">
        <f t="shared" si="9"/>
        <v>38646</v>
      </c>
      <c r="G23" s="81">
        <f t="shared" si="9"/>
        <v>3254</v>
      </c>
      <c r="H23" s="81">
        <f t="shared" si="9"/>
        <v>0</v>
      </c>
      <c r="I23" s="81">
        <f t="shared" si="9"/>
        <v>0</v>
      </c>
      <c r="J23" s="81">
        <f t="shared" si="9"/>
        <v>0</v>
      </c>
      <c r="K23" s="81">
        <f t="shared" si="9"/>
        <v>0</v>
      </c>
      <c r="L23" s="81">
        <f t="shared" si="9"/>
        <v>0</v>
      </c>
      <c r="M23" s="81">
        <f t="shared" si="9"/>
        <v>0</v>
      </c>
    </row>
    <row r="24" spans="1:13" s="37" customFormat="1" x14ac:dyDescent="0.2">
      <c r="A24" s="20" t="s">
        <v>5</v>
      </c>
      <c r="B24" s="38" t="s">
        <v>181</v>
      </c>
      <c r="C24" s="4">
        <f t="shared" si="6"/>
        <v>102216</v>
      </c>
      <c r="D24" s="4">
        <f t="shared" si="3"/>
        <v>86057</v>
      </c>
      <c r="E24" s="44">
        <v>69631</v>
      </c>
      <c r="F24" s="5">
        <v>16426</v>
      </c>
      <c r="G24" s="5">
        <v>16159</v>
      </c>
      <c r="H24" s="4"/>
      <c r="I24" s="4"/>
      <c r="J24" s="4"/>
      <c r="K24" s="4"/>
      <c r="L24" s="4"/>
      <c r="M24" s="4"/>
    </row>
    <row r="25" spans="1:13" s="37" customFormat="1" x14ac:dyDescent="0.2">
      <c r="A25" s="20"/>
      <c r="B25" s="38"/>
      <c r="C25" s="4">
        <f t="shared" ref="C25" si="10">SUM(D25,G25,H25:M25)</f>
        <v>1630</v>
      </c>
      <c r="D25" s="4">
        <f t="shared" ref="D25" si="11">SUM(E25:F25)</f>
        <v>0</v>
      </c>
      <c r="E25" s="44"/>
      <c r="F25" s="5"/>
      <c r="G25" s="5">
        <v>1630</v>
      </c>
      <c r="H25" s="4"/>
      <c r="I25" s="4"/>
      <c r="J25" s="4"/>
      <c r="K25" s="4"/>
      <c r="L25" s="4"/>
      <c r="M25" s="4"/>
    </row>
    <row r="26" spans="1:13" s="37" customFormat="1" x14ac:dyDescent="0.2">
      <c r="A26" s="80"/>
      <c r="B26" s="80"/>
      <c r="C26" s="81">
        <f>C24+C25</f>
        <v>103846</v>
      </c>
      <c r="D26" s="81">
        <f t="shared" ref="D26:M26" si="12">D24+D25</f>
        <v>86057</v>
      </c>
      <c r="E26" s="81">
        <f t="shared" si="12"/>
        <v>69631</v>
      </c>
      <c r="F26" s="81">
        <f t="shared" si="12"/>
        <v>16426</v>
      </c>
      <c r="G26" s="81">
        <f t="shared" si="12"/>
        <v>17789</v>
      </c>
      <c r="H26" s="81">
        <f t="shared" si="12"/>
        <v>0</v>
      </c>
      <c r="I26" s="81">
        <f t="shared" si="12"/>
        <v>0</v>
      </c>
      <c r="J26" s="81">
        <f t="shared" si="12"/>
        <v>0</v>
      </c>
      <c r="K26" s="81">
        <f t="shared" si="12"/>
        <v>0</v>
      </c>
      <c r="L26" s="81">
        <f t="shared" si="12"/>
        <v>0</v>
      </c>
      <c r="M26" s="81">
        <f t="shared" si="12"/>
        <v>0</v>
      </c>
    </row>
    <row r="27" spans="1:13" s="37" customFormat="1" x14ac:dyDescent="0.2">
      <c r="A27" s="20" t="s">
        <v>5</v>
      </c>
      <c r="B27" s="38" t="s">
        <v>8</v>
      </c>
      <c r="C27" s="4">
        <f t="shared" si="6"/>
        <v>74522</v>
      </c>
      <c r="D27" s="4">
        <f t="shared" si="3"/>
        <v>59190</v>
      </c>
      <c r="E27" s="44">
        <v>47892</v>
      </c>
      <c r="F27" s="5">
        <v>11298</v>
      </c>
      <c r="G27" s="5">
        <v>15332</v>
      </c>
      <c r="H27" s="4"/>
      <c r="I27" s="4"/>
      <c r="J27" s="4"/>
      <c r="K27" s="4"/>
      <c r="L27" s="4"/>
      <c r="M27" s="4"/>
    </row>
    <row r="28" spans="1:13" s="37" customFormat="1" x14ac:dyDescent="0.2">
      <c r="A28" s="20"/>
      <c r="B28" s="38"/>
      <c r="C28" s="4">
        <f t="shared" ref="C28" si="13">SUM(D28,G28,H28:M28)</f>
        <v>0</v>
      </c>
      <c r="D28" s="4">
        <f t="shared" ref="D28" si="14">SUM(E28:F28)</f>
        <v>0</v>
      </c>
      <c r="E28" s="44"/>
      <c r="F28" s="5"/>
      <c r="G28" s="5"/>
      <c r="H28" s="4"/>
      <c r="I28" s="4"/>
      <c r="J28" s="4"/>
      <c r="K28" s="4"/>
      <c r="L28" s="4"/>
      <c r="M28" s="4"/>
    </row>
    <row r="29" spans="1:13" s="37" customFormat="1" x14ac:dyDescent="0.2">
      <c r="A29" s="80"/>
      <c r="B29" s="80"/>
      <c r="C29" s="81">
        <f>C27+C28</f>
        <v>74522</v>
      </c>
      <c r="D29" s="81">
        <f t="shared" ref="D29:M29" si="15">D27+D28</f>
        <v>59190</v>
      </c>
      <c r="E29" s="81">
        <f t="shared" si="15"/>
        <v>47892</v>
      </c>
      <c r="F29" s="81">
        <f t="shared" si="15"/>
        <v>11298</v>
      </c>
      <c r="G29" s="81">
        <f t="shared" si="15"/>
        <v>15332</v>
      </c>
      <c r="H29" s="81">
        <f t="shared" si="15"/>
        <v>0</v>
      </c>
      <c r="I29" s="81">
        <f t="shared" si="15"/>
        <v>0</v>
      </c>
      <c r="J29" s="81">
        <f t="shared" si="15"/>
        <v>0</v>
      </c>
      <c r="K29" s="81">
        <f t="shared" si="15"/>
        <v>0</v>
      </c>
      <c r="L29" s="81">
        <f t="shared" si="15"/>
        <v>0</v>
      </c>
      <c r="M29" s="81">
        <f t="shared" si="15"/>
        <v>0</v>
      </c>
    </row>
    <row r="30" spans="1:13" s="37" customFormat="1" x14ac:dyDescent="0.2">
      <c r="A30" s="20" t="s">
        <v>5</v>
      </c>
      <c r="B30" s="38" t="s">
        <v>9</v>
      </c>
      <c r="C30" s="4">
        <f t="shared" si="6"/>
        <v>57542</v>
      </c>
      <c r="D30" s="4">
        <f t="shared" si="3"/>
        <v>29482</v>
      </c>
      <c r="E30" s="44">
        <v>23855</v>
      </c>
      <c r="F30" s="5">
        <v>5627</v>
      </c>
      <c r="G30" s="5">
        <v>28060</v>
      </c>
      <c r="H30" s="5"/>
      <c r="I30" s="5"/>
      <c r="J30" s="5"/>
      <c r="K30" s="4"/>
      <c r="L30" s="4"/>
      <c r="M30" s="4"/>
    </row>
    <row r="31" spans="1:13" s="37" customFormat="1" x14ac:dyDescent="0.2">
      <c r="A31" s="20"/>
      <c r="B31" s="38"/>
      <c r="C31" s="4">
        <f t="shared" ref="C31" si="16">SUM(D31,G31,H31:M31)</f>
        <v>0</v>
      </c>
      <c r="D31" s="4">
        <f t="shared" ref="D31" si="17">SUM(E31:F31)</f>
        <v>0</v>
      </c>
      <c r="E31" s="44"/>
      <c r="F31" s="5"/>
      <c r="G31" s="5"/>
      <c r="H31" s="5"/>
      <c r="I31" s="5"/>
      <c r="J31" s="5"/>
      <c r="K31" s="4"/>
      <c r="L31" s="4"/>
      <c r="M31" s="4"/>
    </row>
    <row r="32" spans="1:13" s="37" customFormat="1" x14ac:dyDescent="0.2">
      <c r="A32" s="80"/>
      <c r="B32" s="80"/>
      <c r="C32" s="81">
        <f>C30+C31</f>
        <v>57542</v>
      </c>
      <c r="D32" s="81">
        <f t="shared" ref="D32:M32" si="18">D30+D31</f>
        <v>29482</v>
      </c>
      <c r="E32" s="81">
        <f t="shared" si="18"/>
        <v>23855</v>
      </c>
      <c r="F32" s="81">
        <f t="shared" si="18"/>
        <v>5627</v>
      </c>
      <c r="G32" s="81">
        <f t="shared" si="18"/>
        <v>28060</v>
      </c>
      <c r="H32" s="81">
        <f t="shared" si="18"/>
        <v>0</v>
      </c>
      <c r="I32" s="81">
        <f t="shared" si="18"/>
        <v>0</v>
      </c>
      <c r="J32" s="81">
        <f t="shared" si="18"/>
        <v>0</v>
      </c>
      <c r="K32" s="81">
        <f t="shared" si="18"/>
        <v>0</v>
      </c>
      <c r="L32" s="81">
        <f t="shared" si="18"/>
        <v>0</v>
      </c>
      <c r="M32" s="81">
        <f t="shared" si="18"/>
        <v>0</v>
      </c>
    </row>
    <row r="33" spans="1:13" s="37" customFormat="1" x14ac:dyDescent="0.2">
      <c r="A33" s="20" t="s">
        <v>5</v>
      </c>
      <c r="B33" s="38" t="s">
        <v>10</v>
      </c>
      <c r="C33" s="4">
        <f t="shared" si="6"/>
        <v>78191</v>
      </c>
      <c r="D33" s="4">
        <f t="shared" si="3"/>
        <v>58278</v>
      </c>
      <c r="E33" s="44">
        <v>47154</v>
      </c>
      <c r="F33" s="5">
        <v>11124</v>
      </c>
      <c r="G33" s="5">
        <v>19913</v>
      </c>
      <c r="H33" s="5"/>
      <c r="I33" s="5"/>
      <c r="J33" s="5"/>
      <c r="K33" s="4"/>
      <c r="L33" s="4"/>
      <c r="M33" s="4"/>
    </row>
    <row r="34" spans="1:13" s="37" customFormat="1" x14ac:dyDescent="0.2">
      <c r="A34" s="20"/>
      <c r="B34" s="38"/>
      <c r="C34" s="4">
        <f t="shared" ref="C34" si="19">SUM(D34,G34,H34:M34)</f>
        <v>0</v>
      </c>
      <c r="D34" s="4">
        <f t="shared" ref="D34" si="20">SUM(E34:F34)</f>
        <v>0</v>
      </c>
      <c r="E34" s="44"/>
      <c r="F34" s="5"/>
      <c r="G34" s="5"/>
      <c r="H34" s="5"/>
      <c r="I34" s="5"/>
      <c r="J34" s="5"/>
      <c r="K34" s="4"/>
      <c r="L34" s="4"/>
      <c r="M34" s="4"/>
    </row>
    <row r="35" spans="1:13" s="37" customFormat="1" x14ac:dyDescent="0.2">
      <c r="A35" s="80"/>
      <c r="B35" s="80"/>
      <c r="C35" s="81">
        <f>C33+C34</f>
        <v>78191</v>
      </c>
      <c r="D35" s="81">
        <f t="shared" ref="D35:M35" si="21">D33+D34</f>
        <v>58278</v>
      </c>
      <c r="E35" s="81">
        <f t="shared" si="21"/>
        <v>47154</v>
      </c>
      <c r="F35" s="81">
        <f t="shared" si="21"/>
        <v>11124</v>
      </c>
      <c r="G35" s="81">
        <f t="shared" si="21"/>
        <v>19913</v>
      </c>
      <c r="H35" s="81">
        <f t="shared" si="21"/>
        <v>0</v>
      </c>
      <c r="I35" s="81">
        <f t="shared" si="21"/>
        <v>0</v>
      </c>
      <c r="J35" s="81">
        <f t="shared" si="21"/>
        <v>0</v>
      </c>
      <c r="K35" s="81">
        <f t="shared" si="21"/>
        <v>0</v>
      </c>
      <c r="L35" s="81">
        <f t="shared" si="21"/>
        <v>0</v>
      </c>
      <c r="M35" s="81">
        <f t="shared" si="21"/>
        <v>0</v>
      </c>
    </row>
    <row r="36" spans="1:13" s="37" customFormat="1" x14ac:dyDescent="0.2">
      <c r="A36" s="20" t="s">
        <v>5</v>
      </c>
      <c r="B36" s="38" t="s">
        <v>11</v>
      </c>
      <c r="C36" s="4">
        <f t="shared" si="6"/>
        <v>89979</v>
      </c>
      <c r="D36" s="4">
        <f t="shared" si="3"/>
        <v>78109</v>
      </c>
      <c r="E36" s="44">
        <v>63200</v>
      </c>
      <c r="F36" s="5">
        <v>14909</v>
      </c>
      <c r="G36" s="5">
        <v>11870</v>
      </c>
      <c r="H36" s="5"/>
      <c r="I36" s="5"/>
      <c r="J36" s="5"/>
      <c r="K36" s="4"/>
      <c r="L36" s="4"/>
      <c r="M36" s="4"/>
    </row>
    <row r="37" spans="1:13" s="37" customFormat="1" x14ac:dyDescent="0.2">
      <c r="A37" s="20"/>
      <c r="B37" s="38"/>
      <c r="C37" s="4">
        <f t="shared" ref="C37" si="22">SUM(D37,G37,H37:M37)</f>
        <v>0</v>
      </c>
      <c r="D37" s="4">
        <f t="shared" ref="D37" si="23">SUM(E37:F37)</f>
        <v>0</v>
      </c>
      <c r="E37" s="44"/>
      <c r="F37" s="5"/>
      <c r="G37" s="5"/>
      <c r="H37" s="5"/>
      <c r="I37" s="5"/>
      <c r="J37" s="5"/>
      <c r="K37" s="4"/>
      <c r="L37" s="4"/>
      <c r="M37" s="4"/>
    </row>
    <row r="38" spans="1:13" s="37" customFormat="1" x14ac:dyDescent="0.2">
      <c r="A38" s="80"/>
      <c r="B38" s="80"/>
      <c r="C38" s="81">
        <f>C36+C37</f>
        <v>89979</v>
      </c>
      <c r="D38" s="81">
        <f t="shared" ref="D38:M38" si="24">D36+D37</f>
        <v>78109</v>
      </c>
      <c r="E38" s="81">
        <f t="shared" si="24"/>
        <v>63200</v>
      </c>
      <c r="F38" s="81">
        <f t="shared" si="24"/>
        <v>14909</v>
      </c>
      <c r="G38" s="81">
        <f t="shared" si="24"/>
        <v>11870</v>
      </c>
      <c r="H38" s="81">
        <f t="shared" si="24"/>
        <v>0</v>
      </c>
      <c r="I38" s="81">
        <f t="shared" si="24"/>
        <v>0</v>
      </c>
      <c r="J38" s="81">
        <f t="shared" si="24"/>
        <v>0</v>
      </c>
      <c r="K38" s="81">
        <f t="shared" si="24"/>
        <v>0</v>
      </c>
      <c r="L38" s="81">
        <f t="shared" si="24"/>
        <v>0</v>
      </c>
      <c r="M38" s="81">
        <f t="shared" si="24"/>
        <v>0</v>
      </c>
    </row>
    <row r="39" spans="1:13" s="37" customFormat="1" x14ac:dyDescent="0.2">
      <c r="A39" s="20" t="s">
        <v>5</v>
      </c>
      <c r="B39" s="38" t="s">
        <v>12</v>
      </c>
      <c r="C39" s="4">
        <f t="shared" si="6"/>
        <v>56860</v>
      </c>
      <c r="D39" s="4">
        <f t="shared" si="3"/>
        <v>33361</v>
      </c>
      <c r="E39" s="44">
        <v>26993</v>
      </c>
      <c r="F39" s="5">
        <v>6368</v>
      </c>
      <c r="G39" s="5">
        <v>23499</v>
      </c>
      <c r="H39" s="4"/>
      <c r="I39" s="4"/>
      <c r="J39" s="4"/>
      <c r="K39" s="4"/>
      <c r="L39" s="4"/>
      <c r="M39" s="4"/>
    </row>
    <row r="40" spans="1:13" s="37" customFormat="1" x14ac:dyDescent="0.2">
      <c r="A40" s="20"/>
      <c r="B40" s="38"/>
      <c r="C40" s="4">
        <f t="shared" ref="C40" si="25">SUM(D40,G40,H40:M40)</f>
        <v>0</v>
      </c>
      <c r="D40" s="4">
        <f t="shared" ref="D40" si="26">SUM(E40:F40)</f>
        <v>0</v>
      </c>
      <c r="E40" s="44"/>
      <c r="F40" s="5"/>
      <c r="G40" s="5"/>
      <c r="H40" s="4"/>
      <c r="I40" s="4"/>
      <c r="J40" s="4"/>
      <c r="K40" s="4"/>
      <c r="L40" s="4"/>
      <c r="M40" s="4"/>
    </row>
    <row r="41" spans="1:13" s="37" customFormat="1" x14ac:dyDescent="0.2">
      <c r="A41" s="80"/>
      <c r="B41" s="80"/>
      <c r="C41" s="81">
        <f>C39+C40</f>
        <v>56860</v>
      </c>
      <c r="D41" s="81">
        <f t="shared" ref="D41:M41" si="27">D39+D40</f>
        <v>33361</v>
      </c>
      <c r="E41" s="81">
        <f t="shared" si="27"/>
        <v>26993</v>
      </c>
      <c r="F41" s="81">
        <f t="shared" si="27"/>
        <v>6368</v>
      </c>
      <c r="G41" s="81">
        <f t="shared" si="27"/>
        <v>23499</v>
      </c>
      <c r="H41" s="81">
        <f t="shared" si="27"/>
        <v>0</v>
      </c>
      <c r="I41" s="81">
        <f t="shared" si="27"/>
        <v>0</v>
      </c>
      <c r="J41" s="81">
        <f t="shared" si="27"/>
        <v>0</v>
      </c>
      <c r="K41" s="81">
        <f t="shared" si="27"/>
        <v>0</v>
      </c>
      <c r="L41" s="81">
        <f t="shared" si="27"/>
        <v>0</v>
      </c>
      <c r="M41" s="81">
        <f t="shared" si="27"/>
        <v>0</v>
      </c>
    </row>
    <row r="42" spans="1:13" s="37" customFormat="1" x14ac:dyDescent="0.2">
      <c r="A42" s="20" t="s">
        <v>5</v>
      </c>
      <c r="B42" s="38" t="s">
        <v>13</v>
      </c>
      <c r="C42" s="4">
        <f t="shared" si="6"/>
        <v>108420</v>
      </c>
      <c r="D42" s="4">
        <f t="shared" si="3"/>
        <v>80932</v>
      </c>
      <c r="E42" s="44">
        <v>65484</v>
      </c>
      <c r="F42" s="5">
        <v>15448</v>
      </c>
      <c r="G42" s="5">
        <v>27488</v>
      </c>
      <c r="H42" s="4"/>
      <c r="I42" s="4"/>
      <c r="J42" s="4"/>
      <c r="K42" s="4"/>
      <c r="L42" s="4"/>
      <c r="M42" s="4"/>
    </row>
    <row r="43" spans="1:13" s="37" customFormat="1" x14ac:dyDescent="0.2">
      <c r="A43" s="20"/>
      <c r="B43" s="38"/>
      <c r="C43" s="4">
        <f t="shared" ref="C43" si="28">SUM(D43,G43,H43:M43)</f>
        <v>0</v>
      </c>
      <c r="D43" s="4">
        <f t="shared" ref="D43" si="29">SUM(E43:F43)</f>
        <v>0</v>
      </c>
      <c r="E43" s="44"/>
      <c r="F43" s="5"/>
      <c r="G43" s="5"/>
      <c r="H43" s="4"/>
      <c r="I43" s="4"/>
      <c r="J43" s="4"/>
      <c r="K43" s="4"/>
      <c r="L43" s="4"/>
      <c r="M43" s="4"/>
    </row>
    <row r="44" spans="1:13" s="37" customFormat="1" x14ac:dyDescent="0.2">
      <c r="A44" s="80"/>
      <c r="B44" s="80"/>
      <c r="C44" s="81">
        <f>C42+C43</f>
        <v>108420</v>
      </c>
      <c r="D44" s="81">
        <f t="shared" ref="D44:M44" si="30">D42+D43</f>
        <v>80932</v>
      </c>
      <c r="E44" s="81">
        <f t="shared" si="30"/>
        <v>65484</v>
      </c>
      <c r="F44" s="81">
        <f t="shared" si="30"/>
        <v>15448</v>
      </c>
      <c r="G44" s="81">
        <f t="shared" si="30"/>
        <v>27488</v>
      </c>
      <c r="H44" s="81">
        <f t="shared" si="30"/>
        <v>0</v>
      </c>
      <c r="I44" s="81">
        <f t="shared" si="30"/>
        <v>0</v>
      </c>
      <c r="J44" s="81">
        <f t="shared" si="30"/>
        <v>0</v>
      </c>
      <c r="K44" s="81">
        <f t="shared" si="30"/>
        <v>0</v>
      </c>
      <c r="L44" s="81">
        <f t="shared" si="30"/>
        <v>0</v>
      </c>
      <c r="M44" s="81">
        <f t="shared" si="30"/>
        <v>0</v>
      </c>
    </row>
    <row r="45" spans="1:13" s="37" customFormat="1" x14ac:dyDescent="0.2">
      <c r="A45" s="20" t="s">
        <v>5</v>
      </c>
      <c r="B45" s="38" t="s">
        <v>14</v>
      </c>
      <c r="C45" s="4">
        <f t="shared" si="6"/>
        <v>68817</v>
      </c>
      <c r="D45" s="4">
        <f t="shared" si="3"/>
        <v>60149</v>
      </c>
      <c r="E45" s="44">
        <v>48668</v>
      </c>
      <c r="F45" s="5">
        <v>11481</v>
      </c>
      <c r="G45" s="5">
        <v>8668</v>
      </c>
      <c r="H45" s="4"/>
      <c r="I45" s="4"/>
      <c r="J45" s="4"/>
      <c r="K45" s="4"/>
      <c r="L45" s="4"/>
      <c r="M45" s="4"/>
    </row>
    <row r="46" spans="1:13" s="37" customFormat="1" x14ac:dyDescent="0.2">
      <c r="A46" s="20"/>
      <c r="B46" s="38"/>
      <c r="C46" s="4">
        <f t="shared" ref="C46" si="31">SUM(D46,G46,H46:M46)</f>
        <v>0</v>
      </c>
      <c r="D46" s="4">
        <f t="shared" ref="D46" si="32">SUM(E46:F46)</f>
        <v>0</v>
      </c>
      <c r="E46" s="44"/>
      <c r="F46" s="5"/>
      <c r="G46" s="5"/>
      <c r="H46" s="4"/>
      <c r="I46" s="4"/>
      <c r="J46" s="4"/>
      <c r="K46" s="4"/>
      <c r="L46" s="4"/>
      <c r="M46" s="4"/>
    </row>
    <row r="47" spans="1:13" s="37" customFormat="1" x14ac:dyDescent="0.2">
      <c r="A47" s="80"/>
      <c r="B47" s="80"/>
      <c r="C47" s="81">
        <f>C45+C46</f>
        <v>68817</v>
      </c>
      <c r="D47" s="81">
        <f t="shared" ref="D47:M47" si="33">D45+D46</f>
        <v>60149</v>
      </c>
      <c r="E47" s="81">
        <f t="shared" si="33"/>
        <v>48668</v>
      </c>
      <c r="F47" s="81">
        <f t="shared" si="33"/>
        <v>11481</v>
      </c>
      <c r="G47" s="81">
        <f t="shared" si="33"/>
        <v>8668</v>
      </c>
      <c r="H47" s="81">
        <f t="shared" si="33"/>
        <v>0</v>
      </c>
      <c r="I47" s="81">
        <f t="shared" si="33"/>
        <v>0</v>
      </c>
      <c r="J47" s="81">
        <f t="shared" si="33"/>
        <v>0</v>
      </c>
      <c r="K47" s="81">
        <f t="shared" si="33"/>
        <v>0</v>
      </c>
      <c r="L47" s="81">
        <f t="shared" si="33"/>
        <v>0</v>
      </c>
      <c r="M47" s="81">
        <f t="shared" si="33"/>
        <v>0</v>
      </c>
    </row>
    <row r="48" spans="1:13" s="37" customFormat="1" x14ac:dyDescent="0.2">
      <c r="A48" s="20" t="s">
        <v>5</v>
      </c>
      <c r="B48" s="38" t="s">
        <v>15</v>
      </c>
      <c r="C48" s="4">
        <f t="shared" si="6"/>
        <v>97179</v>
      </c>
      <c r="D48" s="4">
        <f t="shared" si="3"/>
        <v>64096</v>
      </c>
      <c r="E48" s="44">
        <v>51862</v>
      </c>
      <c r="F48" s="5">
        <v>12234</v>
      </c>
      <c r="G48" s="5">
        <v>33083</v>
      </c>
      <c r="H48" s="4"/>
      <c r="I48" s="4"/>
      <c r="J48" s="4"/>
      <c r="K48" s="4"/>
      <c r="L48" s="4"/>
      <c r="M48" s="4"/>
    </row>
    <row r="49" spans="1:13" s="37" customFormat="1" x14ac:dyDescent="0.2">
      <c r="A49" s="20"/>
      <c r="B49" s="38"/>
      <c r="C49" s="4">
        <f t="shared" ref="C49" si="34">SUM(D49,G49,H49:M49)</f>
        <v>0</v>
      </c>
      <c r="D49" s="4">
        <f t="shared" ref="D49" si="35">SUM(E49:F49)</f>
        <v>0</v>
      </c>
      <c r="E49" s="44"/>
      <c r="F49" s="5"/>
      <c r="G49" s="5"/>
      <c r="H49" s="4"/>
      <c r="I49" s="4"/>
      <c r="J49" s="4"/>
      <c r="K49" s="4"/>
      <c r="L49" s="4"/>
      <c r="M49" s="4"/>
    </row>
    <row r="50" spans="1:13" s="37" customFormat="1" x14ac:dyDescent="0.2">
      <c r="A50" s="80"/>
      <c r="B50" s="80"/>
      <c r="C50" s="81">
        <f>C48+C49</f>
        <v>97179</v>
      </c>
      <c r="D50" s="81">
        <f t="shared" ref="D50:M50" si="36">D48+D49</f>
        <v>64096</v>
      </c>
      <c r="E50" s="81">
        <f t="shared" si="36"/>
        <v>51862</v>
      </c>
      <c r="F50" s="81">
        <f t="shared" si="36"/>
        <v>12234</v>
      </c>
      <c r="G50" s="81">
        <f t="shared" si="36"/>
        <v>33083</v>
      </c>
      <c r="H50" s="81">
        <f t="shared" si="36"/>
        <v>0</v>
      </c>
      <c r="I50" s="81">
        <f t="shared" si="36"/>
        <v>0</v>
      </c>
      <c r="J50" s="81">
        <f t="shared" si="36"/>
        <v>0</v>
      </c>
      <c r="K50" s="81">
        <f t="shared" si="36"/>
        <v>0</v>
      </c>
      <c r="L50" s="81">
        <f t="shared" si="36"/>
        <v>0</v>
      </c>
      <c r="M50" s="81">
        <f t="shared" si="36"/>
        <v>0</v>
      </c>
    </row>
    <row r="51" spans="1:13" s="37" customFormat="1" x14ac:dyDescent="0.2">
      <c r="A51" s="20" t="s">
        <v>5</v>
      </c>
      <c r="B51" s="20" t="s">
        <v>16</v>
      </c>
      <c r="C51" s="4">
        <f t="shared" si="6"/>
        <v>33975</v>
      </c>
      <c r="D51" s="4">
        <f t="shared" si="3"/>
        <v>22182</v>
      </c>
      <c r="E51" s="44">
        <v>17948</v>
      </c>
      <c r="F51" s="5">
        <v>4234</v>
      </c>
      <c r="G51" s="5">
        <v>11793</v>
      </c>
      <c r="H51" s="4"/>
      <c r="I51" s="4"/>
      <c r="J51" s="4"/>
      <c r="K51" s="4"/>
      <c r="L51" s="4"/>
      <c r="M51" s="4"/>
    </row>
    <row r="52" spans="1:13" s="37" customFormat="1" x14ac:dyDescent="0.2">
      <c r="A52" s="20"/>
      <c r="B52" s="20"/>
      <c r="C52" s="4">
        <f t="shared" ref="C52" si="37">SUM(D52,G52,H52:M52)</f>
        <v>28811</v>
      </c>
      <c r="D52" s="4">
        <f t="shared" ref="D52" si="38">SUM(E52:F52)</f>
        <v>7085</v>
      </c>
      <c r="E52" s="44">
        <v>5733</v>
      </c>
      <c r="F52" s="5">
        <v>1352</v>
      </c>
      <c r="G52" s="5">
        <v>21726</v>
      </c>
      <c r="H52" s="4"/>
      <c r="I52" s="4"/>
      <c r="J52" s="4"/>
      <c r="K52" s="4"/>
      <c r="L52" s="4"/>
      <c r="M52" s="4"/>
    </row>
    <row r="53" spans="1:13" s="37" customFormat="1" x14ac:dyDescent="0.2">
      <c r="A53" s="80"/>
      <c r="B53" s="80"/>
      <c r="C53" s="81">
        <f>C51+C52</f>
        <v>62786</v>
      </c>
      <c r="D53" s="81">
        <f t="shared" ref="D53:M53" si="39">D51+D52</f>
        <v>29267</v>
      </c>
      <c r="E53" s="81">
        <f t="shared" si="39"/>
        <v>23681</v>
      </c>
      <c r="F53" s="81">
        <f t="shared" si="39"/>
        <v>5586</v>
      </c>
      <c r="G53" s="81">
        <f t="shared" si="39"/>
        <v>33519</v>
      </c>
      <c r="H53" s="81">
        <f t="shared" si="39"/>
        <v>0</v>
      </c>
      <c r="I53" s="81">
        <f t="shared" si="39"/>
        <v>0</v>
      </c>
      <c r="J53" s="81">
        <f t="shared" si="39"/>
        <v>0</v>
      </c>
      <c r="K53" s="81">
        <f t="shared" si="39"/>
        <v>0</v>
      </c>
      <c r="L53" s="81">
        <f t="shared" si="39"/>
        <v>0</v>
      </c>
      <c r="M53" s="81">
        <f t="shared" si="39"/>
        <v>0</v>
      </c>
    </row>
    <row r="54" spans="1:13" s="37" customFormat="1" x14ac:dyDescent="0.2">
      <c r="A54" s="20" t="s">
        <v>5</v>
      </c>
      <c r="B54" s="20" t="s">
        <v>17</v>
      </c>
      <c r="C54" s="4">
        <f t="shared" si="6"/>
        <v>46039</v>
      </c>
      <c r="D54" s="4">
        <f t="shared" si="3"/>
        <v>34944</v>
      </c>
      <c r="E54" s="44">
        <v>28274</v>
      </c>
      <c r="F54" s="5">
        <v>6670</v>
      </c>
      <c r="G54" s="5">
        <v>10795</v>
      </c>
      <c r="H54" s="4"/>
      <c r="I54" s="4"/>
      <c r="J54" s="4">
        <v>300</v>
      </c>
      <c r="K54" s="4"/>
      <c r="L54" s="4"/>
      <c r="M54" s="4"/>
    </row>
    <row r="55" spans="1:13" s="37" customFormat="1" x14ac:dyDescent="0.2">
      <c r="A55" s="20"/>
      <c r="B55" s="20"/>
      <c r="C55" s="4">
        <f t="shared" ref="C55" si="40">SUM(D55,G55,H55:M55)</f>
        <v>0</v>
      </c>
      <c r="D55" s="4">
        <f t="shared" ref="D55" si="41">SUM(E55:F55)</f>
        <v>0</v>
      </c>
      <c r="E55" s="44"/>
      <c r="F55" s="5"/>
      <c r="G55" s="5"/>
      <c r="H55" s="4"/>
      <c r="I55" s="4"/>
      <c r="J55" s="4"/>
      <c r="K55" s="4"/>
      <c r="L55" s="4"/>
      <c r="M55" s="4"/>
    </row>
    <row r="56" spans="1:13" s="37" customFormat="1" x14ac:dyDescent="0.2">
      <c r="A56" s="80"/>
      <c r="B56" s="80"/>
      <c r="C56" s="81">
        <f>C54+C55</f>
        <v>46039</v>
      </c>
      <c r="D56" s="81">
        <f t="shared" ref="D56:M56" si="42">D54+D55</f>
        <v>34944</v>
      </c>
      <c r="E56" s="81">
        <f t="shared" si="42"/>
        <v>28274</v>
      </c>
      <c r="F56" s="81">
        <f t="shared" si="42"/>
        <v>6670</v>
      </c>
      <c r="G56" s="81">
        <f t="shared" si="42"/>
        <v>10795</v>
      </c>
      <c r="H56" s="81">
        <f t="shared" si="42"/>
        <v>0</v>
      </c>
      <c r="I56" s="81">
        <f t="shared" si="42"/>
        <v>0</v>
      </c>
      <c r="J56" s="81">
        <f t="shared" si="42"/>
        <v>300</v>
      </c>
      <c r="K56" s="81">
        <f t="shared" si="42"/>
        <v>0</v>
      </c>
      <c r="L56" s="81">
        <f t="shared" si="42"/>
        <v>0</v>
      </c>
      <c r="M56" s="81">
        <f t="shared" si="42"/>
        <v>0</v>
      </c>
    </row>
    <row r="57" spans="1:13" s="37" customFormat="1" x14ac:dyDescent="0.2">
      <c r="A57" s="20" t="s">
        <v>227</v>
      </c>
      <c r="B57" s="20" t="s">
        <v>198</v>
      </c>
      <c r="C57" s="4">
        <f t="shared" si="6"/>
        <v>29749</v>
      </c>
      <c r="D57" s="4">
        <f t="shared" si="3"/>
        <v>25763</v>
      </c>
      <c r="E57" s="44">
        <v>20514</v>
      </c>
      <c r="F57" s="5">
        <v>5249</v>
      </c>
      <c r="G57" s="5">
        <v>3986</v>
      </c>
      <c r="H57" s="4"/>
      <c r="I57" s="4"/>
      <c r="J57" s="4"/>
      <c r="K57" s="4"/>
      <c r="L57" s="4"/>
      <c r="M57" s="4"/>
    </row>
    <row r="58" spans="1:13" s="37" customFormat="1" x14ac:dyDescent="0.2">
      <c r="A58" s="20"/>
      <c r="B58" s="20"/>
      <c r="C58" s="4">
        <f t="shared" ref="C58" si="43">SUM(D58,G58,H58:M58)</f>
        <v>0</v>
      </c>
      <c r="D58" s="4">
        <f t="shared" ref="D58" si="44">SUM(E58:F58)</f>
        <v>0</v>
      </c>
      <c r="E58" s="44"/>
      <c r="F58" s="5"/>
      <c r="G58" s="5"/>
      <c r="H58" s="4"/>
      <c r="I58" s="4"/>
      <c r="J58" s="4"/>
      <c r="K58" s="4"/>
      <c r="L58" s="4"/>
      <c r="M58" s="4"/>
    </row>
    <row r="59" spans="1:13" s="37" customFormat="1" x14ac:dyDescent="0.2">
      <c r="A59" s="80"/>
      <c r="B59" s="80"/>
      <c r="C59" s="81">
        <f>C57+C58</f>
        <v>29749</v>
      </c>
      <c r="D59" s="81">
        <f t="shared" ref="D59:M59" si="45">D57+D58</f>
        <v>25763</v>
      </c>
      <c r="E59" s="81">
        <f t="shared" si="45"/>
        <v>20514</v>
      </c>
      <c r="F59" s="81">
        <f t="shared" si="45"/>
        <v>5249</v>
      </c>
      <c r="G59" s="81">
        <f t="shared" si="45"/>
        <v>3986</v>
      </c>
      <c r="H59" s="81">
        <f t="shared" si="45"/>
        <v>0</v>
      </c>
      <c r="I59" s="81">
        <f t="shared" si="45"/>
        <v>0</v>
      </c>
      <c r="J59" s="81">
        <f t="shared" si="45"/>
        <v>0</v>
      </c>
      <c r="K59" s="81">
        <f t="shared" si="45"/>
        <v>0</v>
      </c>
      <c r="L59" s="81">
        <f t="shared" si="45"/>
        <v>0</v>
      </c>
      <c r="M59" s="81">
        <f t="shared" si="45"/>
        <v>0</v>
      </c>
    </row>
    <row r="60" spans="1:13" s="37" customFormat="1" x14ac:dyDescent="0.2">
      <c r="A60" s="20" t="s">
        <v>5</v>
      </c>
      <c r="B60" s="20" t="s">
        <v>174</v>
      </c>
      <c r="C60" s="4">
        <f t="shared" si="6"/>
        <v>41210</v>
      </c>
      <c r="D60" s="4">
        <f t="shared" si="3"/>
        <v>0</v>
      </c>
      <c r="E60" s="21"/>
      <c r="F60" s="4"/>
      <c r="G60" s="4">
        <v>41210</v>
      </c>
      <c r="H60" s="4"/>
      <c r="I60" s="4"/>
      <c r="J60" s="4"/>
      <c r="K60" s="4"/>
      <c r="L60" s="4"/>
      <c r="M60" s="4"/>
    </row>
    <row r="61" spans="1:13" s="37" customFormat="1" x14ac:dyDescent="0.2">
      <c r="A61" s="20"/>
      <c r="B61" s="20"/>
      <c r="C61" s="4">
        <f t="shared" ref="C61" si="46">SUM(D61,G61,H61:M61)</f>
        <v>0</v>
      </c>
      <c r="D61" s="4">
        <f t="shared" ref="D61" si="47">SUM(E61:F61)</f>
        <v>0</v>
      </c>
      <c r="E61" s="21"/>
      <c r="F61" s="4"/>
      <c r="G61" s="4"/>
      <c r="H61" s="4"/>
      <c r="I61" s="4"/>
      <c r="J61" s="4"/>
      <c r="K61" s="4"/>
      <c r="L61" s="4"/>
      <c r="M61" s="4"/>
    </row>
    <row r="62" spans="1:13" s="37" customFormat="1" x14ac:dyDescent="0.2">
      <c r="A62" s="80"/>
      <c r="B62" s="80"/>
      <c r="C62" s="81">
        <f>C60+C61</f>
        <v>41210</v>
      </c>
      <c r="D62" s="81">
        <f t="shared" ref="D62:M62" si="48">D60+D61</f>
        <v>0</v>
      </c>
      <c r="E62" s="81">
        <f t="shared" si="48"/>
        <v>0</v>
      </c>
      <c r="F62" s="81">
        <f t="shared" si="48"/>
        <v>0</v>
      </c>
      <c r="G62" s="81">
        <f t="shared" si="48"/>
        <v>41210</v>
      </c>
      <c r="H62" s="81">
        <f t="shared" si="48"/>
        <v>0</v>
      </c>
      <c r="I62" s="81">
        <f t="shared" si="48"/>
        <v>0</v>
      </c>
      <c r="J62" s="81">
        <f t="shared" si="48"/>
        <v>0</v>
      </c>
      <c r="K62" s="81">
        <f t="shared" si="48"/>
        <v>0</v>
      </c>
      <c r="L62" s="81">
        <f t="shared" si="48"/>
        <v>0</v>
      </c>
      <c r="M62" s="81">
        <f t="shared" si="48"/>
        <v>0</v>
      </c>
    </row>
    <row r="63" spans="1:13" s="37" customFormat="1" x14ac:dyDescent="0.2">
      <c r="A63" s="20" t="s">
        <v>227</v>
      </c>
      <c r="B63" s="20" t="s">
        <v>228</v>
      </c>
      <c r="C63" s="4">
        <f t="shared" si="6"/>
        <v>275000</v>
      </c>
      <c r="D63" s="4">
        <f t="shared" si="3"/>
        <v>0</v>
      </c>
      <c r="E63" s="21"/>
      <c r="F63" s="4"/>
      <c r="G63" s="4"/>
      <c r="H63" s="4"/>
      <c r="I63" s="4"/>
      <c r="J63" s="65">
        <v>275000</v>
      </c>
      <c r="K63" s="4"/>
      <c r="L63" s="4"/>
      <c r="M63" s="4"/>
    </row>
    <row r="64" spans="1:13" s="37" customFormat="1" x14ac:dyDescent="0.2">
      <c r="A64" s="20"/>
      <c r="B64" s="20"/>
      <c r="C64" s="4">
        <f t="shared" ref="C64" si="49">SUM(D64,G64,H64:M64)</f>
        <v>0</v>
      </c>
      <c r="D64" s="4">
        <f t="shared" ref="D64" si="50">SUM(E64:F64)</f>
        <v>0</v>
      </c>
      <c r="E64" s="21"/>
      <c r="F64" s="4"/>
      <c r="G64" s="4"/>
      <c r="H64" s="4"/>
      <c r="I64" s="4"/>
      <c r="J64" s="65"/>
      <c r="K64" s="4"/>
      <c r="L64" s="4"/>
      <c r="M64" s="4"/>
    </row>
    <row r="65" spans="1:13" s="37" customFormat="1" x14ac:dyDescent="0.2">
      <c r="A65" s="80"/>
      <c r="B65" s="80"/>
      <c r="C65" s="81">
        <f>C63+C64</f>
        <v>275000</v>
      </c>
      <c r="D65" s="81">
        <f t="shared" ref="D65:M65" si="51">D63+D64</f>
        <v>0</v>
      </c>
      <c r="E65" s="81">
        <f t="shared" si="51"/>
        <v>0</v>
      </c>
      <c r="F65" s="81">
        <f t="shared" si="51"/>
        <v>0</v>
      </c>
      <c r="G65" s="81">
        <f t="shared" si="51"/>
        <v>0</v>
      </c>
      <c r="H65" s="81">
        <f t="shared" si="51"/>
        <v>0</v>
      </c>
      <c r="I65" s="81">
        <f t="shared" si="51"/>
        <v>0</v>
      </c>
      <c r="J65" s="81">
        <f t="shared" si="51"/>
        <v>275000</v>
      </c>
      <c r="K65" s="81">
        <f t="shared" si="51"/>
        <v>0</v>
      </c>
      <c r="L65" s="81">
        <f t="shared" si="51"/>
        <v>0</v>
      </c>
      <c r="M65" s="81">
        <f t="shared" si="51"/>
        <v>0</v>
      </c>
    </row>
    <row r="66" spans="1:13" s="37" customFormat="1" x14ac:dyDescent="0.2">
      <c r="A66" s="22" t="s">
        <v>92</v>
      </c>
      <c r="B66" s="35" t="s">
        <v>93</v>
      </c>
      <c r="C66" s="7">
        <f>SUM(D66,G66,H66:M66)</f>
        <v>80000</v>
      </c>
      <c r="D66" s="4">
        <f t="shared" si="3"/>
        <v>0</v>
      </c>
      <c r="E66" s="21"/>
      <c r="F66" s="4"/>
      <c r="G66" s="4">
        <v>18000</v>
      </c>
      <c r="H66" s="5"/>
      <c r="I66" s="5">
        <v>62000</v>
      </c>
      <c r="J66" s="4"/>
      <c r="K66" s="4"/>
      <c r="L66" s="4"/>
      <c r="M66" s="4"/>
    </row>
    <row r="67" spans="1:13" s="37" customFormat="1" x14ac:dyDescent="0.2">
      <c r="A67" s="22"/>
      <c r="B67" s="35"/>
      <c r="C67" s="7">
        <f>SUM(D67,G67,H67:M67)</f>
        <v>-10000</v>
      </c>
      <c r="D67" s="4">
        <f t="shared" ref="D67" si="52">SUM(E67:F67)</f>
        <v>0</v>
      </c>
      <c r="E67" s="21"/>
      <c r="F67" s="4"/>
      <c r="G67" s="4"/>
      <c r="H67" s="5"/>
      <c r="I67" s="5">
        <v>-10000</v>
      </c>
      <c r="J67" s="4"/>
      <c r="K67" s="4"/>
      <c r="L67" s="4"/>
      <c r="M67" s="4"/>
    </row>
    <row r="68" spans="1:13" s="37" customFormat="1" x14ac:dyDescent="0.2">
      <c r="A68" s="82"/>
      <c r="B68" s="82"/>
      <c r="C68" s="81">
        <f>C66+C67</f>
        <v>70000</v>
      </c>
      <c r="D68" s="81">
        <f t="shared" ref="D68:M68" si="53">D66+D67</f>
        <v>0</v>
      </c>
      <c r="E68" s="81">
        <f t="shared" si="53"/>
        <v>0</v>
      </c>
      <c r="F68" s="81">
        <f t="shared" si="53"/>
        <v>0</v>
      </c>
      <c r="G68" s="81">
        <f t="shared" si="53"/>
        <v>18000</v>
      </c>
      <c r="H68" s="81">
        <f t="shared" si="53"/>
        <v>0</v>
      </c>
      <c r="I68" s="81">
        <f t="shared" si="53"/>
        <v>52000</v>
      </c>
      <c r="J68" s="81">
        <f t="shared" si="53"/>
        <v>0</v>
      </c>
      <c r="K68" s="81">
        <f t="shared" si="53"/>
        <v>0</v>
      </c>
      <c r="L68" s="81">
        <f t="shared" si="53"/>
        <v>0</v>
      </c>
      <c r="M68" s="81">
        <f t="shared" si="53"/>
        <v>0</v>
      </c>
    </row>
    <row r="69" spans="1:13" s="37" customFormat="1" ht="25.5" x14ac:dyDescent="0.2">
      <c r="A69" s="22" t="s">
        <v>95</v>
      </c>
      <c r="B69" s="35" t="s">
        <v>96</v>
      </c>
      <c r="C69" s="7">
        <f t="shared" si="6"/>
        <v>500000</v>
      </c>
      <c r="D69" s="4">
        <f t="shared" si="3"/>
        <v>0</v>
      </c>
      <c r="E69" s="21"/>
      <c r="F69" s="4"/>
      <c r="G69" s="5">
        <v>500000</v>
      </c>
      <c r="H69" s="4"/>
      <c r="I69" s="4"/>
      <c r="J69" s="4"/>
      <c r="K69" s="4"/>
      <c r="L69" s="4"/>
      <c r="M69" s="4"/>
    </row>
    <row r="70" spans="1:13" s="37" customFormat="1" x14ac:dyDescent="0.2">
      <c r="A70" s="22"/>
      <c r="B70" s="35"/>
      <c r="C70" s="7">
        <f t="shared" ref="C70" si="54">SUM(D70,G70,H70:M70)</f>
        <v>0</v>
      </c>
      <c r="D70" s="4">
        <f t="shared" ref="D70" si="55">SUM(E70:F70)</f>
        <v>0</v>
      </c>
      <c r="E70" s="21"/>
      <c r="F70" s="4"/>
      <c r="G70" s="5"/>
      <c r="H70" s="4"/>
      <c r="I70" s="4"/>
      <c r="J70" s="4"/>
      <c r="K70" s="4"/>
      <c r="L70" s="4"/>
      <c r="M70" s="4"/>
    </row>
    <row r="71" spans="1:13" s="37" customFormat="1" x14ac:dyDescent="0.2">
      <c r="A71" s="82"/>
      <c r="B71" s="82"/>
      <c r="C71" s="81">
        <f>C69+C70</f>
        <v>500000</v>
      </c>
      <c r="D71" s="81">
        <f t="shared" ref="D71:M71" si="56">D69+D70</f>
        <v>0</v>
      </c>
      <c r="E71" s="81">
        <f t="shared" si="56"/>
        <v>0</v>
      </c>
      <c r="F71" s="81">
        <f t="shared" si="56"/>
        <v>0</v>
      </c>
      <c r="G71" s="81">
        <f t="shared" si="56"/>
        <v>500000</v>
      </c>
      <c r="H71" s="81">
        <f t="shared" si="56"/>
        <v>0</v>
      </c>
      <c r="I71" s="81">
        <f t="shared" si="56"/>
        <v>0</v>
      </c>
      <c r="J71" s="81">
        <f t="shared" si="56"/>
        <v>0</v>
      </c>
      <c r="K71" s="81">
        <f t="shared" si="56"/>
        <v>0</v>
      </c>
      <c r="L71" s="81">
        <f t="shared" si="56"/>
        <v>0</v>
      </c>
      <c r="M71" s="81">
        <f t="shared" si="56"/>
        <v>0</v>
      </c>
    </row>
    <row r="72" spans="1:13" s="37" customFormat="1" x14ac:dyDescent="0.2">
      <c r="A72" s="33" t="s">
        <v>123</v>
      </c>
      <c r="B72" s="33" t="s">
        <v>124</v>
      </c>
      <c r="C72" s="34">
        <f t="shared" ref="C72:M72" si="57">C69+C66+C15</f>
        <v>3499698</v>
      </c>
      <c r="D72" s="34">
        <f t="shared" si="57"/>
        <v>1776449</v>
      </c>
      <c r="E72" s="34">
        <f t="shared" si="57"/>
        <v>1419644</v>
      </c>
      <c r="F72" s="34">
        <f t="shared" si="57"/>
        <v>356805</v>
      </c>
      <c r="G72" s="34">
        <f t="shared" si="57"/>
        <v>1247657</v>
      </c>
      <c r="H72" s="34">
        <f t="shared" si="57"/>
        <v>0</v>
      </c>
      <c r="I72" s="34">
        <f t="shared" si="57"/>
        <v>70000</v>
      </c>
      <c r="J72" s="34">
        <f t="shared" si="57"/>
        <v>402092</v>
      </c>
      <c r="K72" s="34">
        <f t="shared" si="57"/>
        <v>0</v>
      </c>
      <c r="L72" s="34">
        <f t="shared" si="57"/>
        <v>3000</v>
      </c>
      <c r="M72" s="34">
        <f t="shared" si="57"/>
        <v>500</v>
      </c>
    </row>
    <row r="73" spans="1:13" s="37" customFormat="1" x14ac:dyDescent="0.2">
      <c r="A73" s="33"/>
      <c r="B73" s="33"/>
      <c r="C73" s="34">
        <f>C70+C67+C16</f>
        <v>35252</v>
      </c>
      <c r="D73" s="34">
        <f t="shared" ref="D73:M73" si="58">D70+D67+D16</f>
        <v>7085</v>
      </c>
      <c r="E73" s="34">
        <f t="shared" si="58"/>
        <v>5733</v>
      </c>
      <c r="F73" s="34">
        <f t="shared" si="58"/>
        <v>1352</v>
      </c>
      <c r="G73" s="34">
        <f t="shared" si="58"/>
        <v>38868</v>
      </c>
      <c r="H73" s="34">
        <f t="shared" si="58"/>
        <v>0</v>
      </c>
      <c r="I73" s="34">
        <f t="shared" si="58"/>
        <v>-11301</v>
      </c>
      <c r="J73" s="34">
        <f t="shared" si="58"/>
        <v>600</v>
      </c>
      <c r="K73" s="34">
        <f t="shared" si="58"/>
        <v>0</v>
      </c>
      <c r="L73" s="34">
        <f t="shared" si="58"/>
        <v>0</v>
      </c>
      <c r="M73" s="34">
        <f t="shared" si="58"/>
        <v>0</v>
      </c>
    </row>
    <row r="74" spans="1:13" s="37" customFormat="1" x14ac:dyDescent="0.2">
      <c r="A74" s="82"/>
      <c r="B74" s="82"/>
      <c r="C74" s="78">
        <f>C71+C68+C17</f>
        <v>3534950</v>
      </c>
      <c r="D74" s="78">
        <f t="shared" ref="D74:M74" si="59">D71+D68+D17</f>
        <v>1783534</v>
      </c>
      <c r="E74" s="78">
        <f t="shared" si="59"/>
        <v>1425377</v>
      </c>
      <c r="F74" s="78">
        <f t="shared" si="59"/>
        <v>358157</v>
      </c>
      <c r="G74" s="78">
        <f t="shared" si="59"/>
        <v>1286525</v>
      </c>
      <c r="H74" s="78">
        <f t="shared" si="59"/>
        <v>0</v>
      </c>
      <c r="I74" s="78">
        <f t="shared" si="59"/>
        <v>58699</v>
      </c>
      <c r="J74" s="78">
        <f t="shared" si="59"/>
        <v>402692</v>
      </c>
      <c r="K74" s="78">
        <f t="shared" si="59"/>
        <v>0</v>
      </c>
      <c r="L74" s="78">
        <f t="shared" si="59"/>
        <v>3000</v>
      </c>
      <c r="M74" s="78">
        <f t="shared" si="59"/>
        <v>500</v>
      </c>
    </row>
    <row r="75" spans="1:13" s="37" customFormat="1" x14ac:dyDescent="0.2">
      <c r="A75" s="22" t="s">
        <v>18</v>
      </c>
      <c r="B75" s="35" t="s">
        <v>19</v>
      </c>
      <c r="C75" s="7">
        <f>SUM(D75,G75,H75:M75)</f>
        <v>249757</v>
      </c>
      <c r="D75" s="7">
        <f t="shared" si="3"/>
        <v>214294</v>
      </c>
      <c r="E75" s="23">
        <v>170721</v>
      </c>
      <c r="F75" s="7">
        <v>43573</v>
      </c>
      <c r="G75" s="7">
        <v>34391</v>
      </c>
      <c r="H75" s="7"/>
      <c r="I75" s="7"/>
      <c r="J75" s="7">
        <v>1072</v>
      </c>
      <c r="K75" s="7"/>
      <c r="L75" s="7"/>
      <c r="M75" s="7"/>
    </row>
    <row r="76" spans="1:13" s="37" customFormat="1" x14ac:dyDescent="0.2">
      <c r="A76" s="22"/>
      <c r="B76" s="35"/>
      <c r="C76" s="7">
        <f>SUM(D76,G76,H76:M76)</f>
        <v>0</v>
      </c>
      <c r="D76" s="7">
        <f t="shared" si="3"/>
        <v>150</v>
      </c>
      <c r="E76" s="23">
        <v>150</v>
      </c>
      <c r="F76" s="7"/>
      <c r="G76" s="7">
        <v>-150</v>
      </c>
      <c r="H76" s="7"/>
      <c r="I76" s="7"/>
      <c r="J76" s="7"/>
      <c r="K76" s="7"/>
      <c r="L76" s="7"/>
      <c r="M76" s="7"/>
    </row>
    <row r="77" spans="1:13" s="37" customFormat="1" x14ac:dyDescent="0.2">
      <c r="A77" s="82"/>
      <c r="B77" s="82"/>
      <c r="C77" s="78">
        <f>C75+C76</f>
        <v>249757</v>
      </c>
      <c r="D77" s="78">
        <f t="shared" ref="D77:M77" si="60">D75+D76</f>
        <v>214444</v>
      </c>
      <c r="E77" s="78">
        <f t="shared" si="60"/>
        <v>170871</v>
      </c>
      <c r="F77" s="78">
        <f t="shared" si="60"/>
        <v>43573</v>
      </c>
      <c r="G77" s="78">
        <f t="shared" si="60"/>
        <v>34241</v>
      </c>
      <c r="H77" s="78">
        <f t="shared" si="60"/>
        <v>0</v>
      </c>
      <c r="I77" s="78">
        <f t="shared" si="60"/>
        <v>0</v>
      </c>
      <c r="J77" s="78">
        <f t="shared" si="60"/>
        <v>1072</v>
      </c>
      <c r="K77" s="78">
        <f t="shared" si="60"/>
        <v>0</v>
      </c>
      <c r="L77" s="78">
        <f t="shared" si="60"/>
        <v>0</v>
      </c>
      <c r="M77" s="78">
        <f t="shared" si="60"/>
        <v>0</v>
      </c>
    </row>
    <row r="78" spans="1:13" s="37" customFormat="1" ht="25.5" x14ac:dyDescent="0.2">
      <c r="A78" s="33" t="s">
        <v>20</v>
      </c>
      <c r="B78" s="33" t="s">
        <v>21</v>
      </c>
      <c r="C78" s="34">
        <f>SUM(C81)</f>
        <v>1220</v>
      </c>
      <c r="D78" s="34">
        <f t="shared" ref="D78:M78" si="61">SUM(D81)</f>
        <v>0</v>
      </c>
      <c r="E78" s="34">
        <f t="shared" si="61"/>
        <v>0</v>
      </c>
      <c r="F78" s="34">
        <f t="shared" si="61"/>
        <v>0</v>
      </c>
      <c r="G78" s="34">
        <f t="shared" si="61"/>
        <v>1220</v>
      </c>
      <c r="H78" s="34">
        <f t="shared" si="61"/>
        <v>0</v>
      </c>
      <c r="I78" s="34">
        <f t="shared" si="61"/>
        <v>0</v>
      </c>
      <c r="J78" s="34">
        <f t="shared" si="61"/>
        <v>0</v>
      </c>
      <c r="K78" s="34">
        <f t="shared" si="61"/>
        <v>0</v>
      </c>
      <c r="L78" s="34">
        <f t="shared" si="61"/>
        <v>0</v>
      </c>
      <c r="M78" s="34">
        <f t="shared" si="61"/>
        <v>0</v>
      </c>
    </row>
    <row r="79" spans="1:13" s="37" customFormat="1" x14ac:dyDescent="0.2">
      <c r="A79" s="33"/>
      <c r="B79" s="33"/>
      <c r="C79" s="34">
        <f t="shared" ref="C79:M80" si="62">SUM(C82)</f>
        <v>0</v>
      </c>
      <c r="D79" s="34">
        <f t="shared" si="62"/>
        <v>0</v>
      </c>
      <c r="E79" s="34">
        <f t="shared" si="62"/>
        <v>0</v>
      </c>
      <c r="F79" s="34">
        <f t="shared" si="62"/>
        <v>0</v>
      </c>
      <c r="G79" s="34">
        <f t="shared" si="62"/>
        <v>0</v>
      </c>
      <c r="H79" s="34">
        <f t="shared" si="62"/>
        <v>0</v>
      </c>
      <c r="I79" s="34">
        <f t="shared" si="62"/>
        <v>0</v>
      </c>
      <c r="J79" s="34">
        <f t="shared" si="62"/>
        <v>0</v>
      </c>
      <c r="K79" s="34">
        <f t="shared" si="62"/>
        <v>0</v>
      </c>
      <c r="L79" s="34">
        <f t="shared" si="62"/>
        <v>0</v>
      </c>
      <c r="M79" s="34">
        <f t="shared" si="62"/>
        <v>0</v>
      </c>
    </row>
    <row r="80" spans="1:13" s="37" customFormat="1" x14ac:dyDescent="0.2">
      <c r="A80" s="82"/>
      <c r="B80" s="82"/>
      <c r="C80" s="78">
        <f t="shared" si="62"/>
        <v>1220</v>
      </c>
      <c r="D80" s="78">
        <f t="shared" si="62"/>
        <v>0</v>
      </c>
      <c r="E80" s="78">
        <f t="shared" si="62"/>
        <v>0</v>
      </c>
      <c r="F80" s="78">
        <f t="shared" si="62"/>
        <v>0</v>
      </c>
      <c r="G80" s="78">
        <f t="shared" si="62"/>
        <v>1220</v>
      </c>
      <c r="H80" s="78">
        <f t="shared" si="62"/>
        <v>0</v>
      </c>
      <c r="I80" s="78">
        <f t="shared" si="62"/>
        <v>0</v>
      </c>
      <c r="J80" s="78">
        <f t="shared" si="62"/>
        <v>0</v>
      </c>
      <c r="K80" s="78">
        <f t="shared" si="62"/>
        <v>0</v>
      </c>
      <c r="L80" s="78">
        <f t="shared" si="62"/>
        <v>0</v>
      </c>
      <c r="M80" s="78">
        <f t="shared" si="62"/>
        <v>0</v>
      </c>
    </row>
    <row r="81" spans="1:13" s="37" customFormat="1" x14ac:dyDescent="0.2">
      <c r="A81" s="22"/>
      <c r="B81" s="38" t="s">
        <v>138</v>
      </c>
      <c r="C81" s="5">
        <f>SUM(D81,G81,H81:M81)</f>
        <v>1220</v>
      </c>
      <c r="D81" s="5">
        <f t="shared" si="3"/>
        <v>0</v>
      </c>
      <c r="E81" s="7"/>
      <c r="F81" s="7"/>
      <c r="G81" s="4">
        <v>1220</v>
      </c>
      <c r="H81" s="7"/>
      <c r="I81" s="7"/>
      <c r="J81" s="7"/>
      <c r="K81" s="7"/>
      <c r="L81" s="7"/>
      <c r="M81" s="7"/>
    </row>
    <row r="82" spans="1:13" s="37" customFormat="1" x14ac:dyDescent="0.2">
      <c r="A82" s="22"/>
      <c r="B82" s="38"/>
      <c r="C82" s="5">
        <f>SUM(D82,G82,H82:M82)</f>
        <v>0</v>
      </c>
      <c r="D82" s="5">
        <f t="shared" si="3"/>
        <v>0</v>
      </c>
      <c r="E82" s="7"/>
      <c r="F82" s="7"/>
      <c r="G82" s="4"/>
      <c r="H82" s="7"/>
      <c r="I82" s="7"/>
      <c r="J82" s="7"/>
      <c r="K82" s="7"/>
      <c r="L82" s="7"/>
      <c r="M82" s="7"/>
    </row>
    <row r="83" spans="1:13" s="37" customFormat="1" x14ac:dyDescent="0.2">
      <c r="A83" s="82"/>
      <c r="B83" s="80"/>
      <c r="C83" s="81">
        <f>C81+C82</f>
        <v>1220</v>
      </c>
      <c r="D83" s="81">
        <f t="shared" ref="D83:M83" si="63">D81+D82</f>
        <v>0</v>
      </c>
      <c r="E83" s="81">
        <f t="shared" si="63"/>
        <v>0</v>
      </c>
      <c r="F83" s="81">
        <f t="shared" si="63"/>
        <v>0</v>
      </c>
      <c r="G83" s="81">
        <f t="shared" si="63"/>
        <v>1220</v>
      </c>
      <c r="H83" s="81">
        <f t="shared" si="63"/>
        <v>0</v>
      </c>
      <c r="I83" s="81">
        <f t="shared" si="63"/>
        <v>0</v>
      </c>
      <c r="J83" s="81">
        <f t="shared" si="63"/>
        <v>0</v>
      </c>
      <c r="K83" s="81">
        <f t="shared" si="63"/>
        <v>0</v>
      </c>
      <c r="L83" s="81">
        <f t="shared" si="63"/>
        <v>0</v>
      </c>
      <c r="M83" s="81">
        <f t="shared" si="63"/>
        <v>0</v>
      </c>
    </row>
    <row r="84" spans="1:13" s="37" customFormat="1" x14ac:dyDescent="0.2">
      <c r="A84" s="22" t="s">
        <v>22</v>
      </c>
      <c r="B84" s="22" t="s">
        <v>23</v>
      </c>
      <c r="C84" s="7">
        <f>SUM(D84,G84,H84:M84)</f>
        <v>134171</v>
      </c>
      <c r="D84" s="7">
        <f t="shared" si="3"/>
        <v>121865</v>
      </c>
      <c r="E84" s="36">
        <v>98604</v>
      </c>
      <c r="F84" s="36">
        <v>23261</v>
      </c>
      <c r="G84" s="7">
        <v>11076</v>
      </c>
      <c r="H84" s="7"/>
      <c r="I84" s="7"/>
      <c r="J84" s="7">
        <v>1230</v>
      </c>
      <c r="K84" s="7"/>
      <c r="L84" s="7"/>
      <c r="M84" s="7"/>
    </row>
    <row r="85" spans="1:13" s="37" customFormat="1" x14ac:dyDescent="0.2">
      <c r="A85" s="22"/>
      <c r="B85" s="22"/>
      <c r="C85" s="7">
        <f>SUM(D85,G85,H85:M85)</f>
        <v>0</v>
      </c>
      <c r="D85" s="7">
        <f t="shared" si="3"/>
        <v>0</v>
      </c>
      <c r="E85" s="36"/>
      <c r="F85" s="36"/>
      <c r="G85" s="7"/>
      <c r="H85" s="7"/>
      <c r="I85" s="7"/>
      <c r="J85" s="7"/>
      <c r="K85" s="7"/>
      <c r="L85" s="7"/>
      <c r="M85" s="7"/>
    </row>
    <row r="86" spans="1:13" s="37" customFormat="1" x14ac:dyDescent="0.2">
      <c r="A86" s="82"/>
      <c r="B86" s="82"/>
      <c r="C86" s="78">
        <f>C84+C85</f>
        <v>134171</v>
      </c>
      <c r="D86" s="78">
        <f t="shared" ref="D86:M86" si="64">D84+D85</f>
        <v>121865</v>
      </c>
      <c r="E86" s="78">
        <f t="shared" si="64"/>
        <v>98604</v>
      </c>
      <c r="F86" s="78">
        <f t="shared" si="64"/>
        <v>23261</v>
      </c>
      <c r="G86" s="78">
        <f t="shared" si="64"/>
        <v>11076</v>
      </c>
      <c r="H86" s="78">
        <f t="shared" si="64"/>
        <v>0</v>
      </c>
      <c r="I86" s="78">
        <f t="shared" si="64"/>
        <v>0</v>
      </c>
      <c r="J86" s="78">
        <f t="shared" si="64"/>
        <v>1230</v>
      </c>
      <c r="K86" s="78">
        <f t="shared" si="64"/>
        <v>0</v>
      </c>
      <c r="L86" s="78">
        <f t="shared" si="64"/>
        <v>0</v>
      </c>
      <c r="M86" s="78">
        <f t="shared" si="64"/>
        <v>0</v>
      </c>
    </row>
    <row r="87" spans="1:13" s="37" customFormat="1" x14ac:dyDescent="0.2">
      <c r="A87" s="33" t="s">
        <v>125</v>
      </c>
      <c r="B87" s="33" t="s">
        <v>124</v>
      </c>
      <c r="C87" s="34">
        <f>SUM(C75,C78,C84)</f>
        <v>385148</v>
      </c>
      <c r="D87" s="34">
        <f t="shared" ref="D87:M88" si="65">SUM(D75,D78,D84)</f>
        <v>336159</v>
      </c>
      <c r="E87" s="34">
        <f t="shared" si="65"/>
        <v>269325</v>
      </c>
      <c r="F87" s="34">
        <f t="shared" si="65"/>
        <v>66834</v>
      </c>
      <c r="G87" s="34">
        <f t="shared" si="65"/>
        <v>46687</v>
      </c>
      <c r="H87" s="64">
        <f t="shared" si="65"/>
        <v>0</v>
      </c>
      <c r="I87" s="34">
        <f t="shared" si="65"/>
        <v>0</v>
      </c>
      <c r="J87" s="34">
        <f t="shared" si="65"/>
        <v>2302</v>
      </c>
      <c r="K87" s="34">
        <f t="shared" si="65"/>
        <v>0</v>
      </c>
      <c r="L87" s="34">
        <f t="shared" si="65"/>
        <v>0</v>
      </c>
      <c r="M87" s="34">
        <f t="shared" si="65"/>
        <v>0</v>
      </c>
    </row>
    <row r="88" spans="1:13" s="37" customFormat="1" x14ac:dyDescent="0.2">
      <c r="A88" s="33"/>
      <c r="B88" s="33"/>
      <c r="C88" s="34">
        <f>SUM(C76,C79,C85)</f>
        <v>0</v>
      </c>
      <c r="D88" s="34">
        <f t="shared" si="65"/>
        <v>150</v>
      </c>
      <c r="E88" s="34">
        <f t="shared" si="65"/>
        <v>150</v>
      </c>
      <c r="F88" s="34">
        <f t="shared" si="65"/>
        <v>0</v>
      </c>
      <c r="G88" s="34">
        <f t="shared" si="65"/>
        <v>-150</v>
      </c>
      <c r="H88" s="34">
        <f t="shared" si="65"/>
        <v>0</v>
      </c>
      <c r="I88" s="34">
        <f t="shared" si="65"/>
        <v>0</v>
      </c>
      <c r="J88" s="34">
        <f t="shared" si="65"/>
        <v>0</v>
      </c>
      <c r="K88" s="34">
        <f t="shared" si="65"/>
        <v>0</v>
      </c>
      <c r="L88" s="34">
        <f t="shared" si="65"/>
        <v>0</v>
      </c>
      <c r="M88" s="34">
        <f t="shared" si="65"/>
        <v>0</v>
      </c>
    </row>
    <row r="89" spans="1:13" s="37" customFormat="1" x14ac:dyDescent="0.2">
      <c r="A89" s="82"/>
      <c r="B89" s="82"/>
      <c r="C89" s="78">
        <f>C87+C88</f>
        <v>385148</v>
      </c>
      <c r="D89" s="78">
        <f t="shared" ref="D89:M89" si="66">D87+D88</f>
        <v>336309</v>
      </c>
      <c r="E89" s="78">
        <f t="shared" si="66"/>
        <v>269475</v>
      </c>
      <c r="F89" s="78">
        <f t="shared" si="66"/>
        <v>66834</v>
      </c>
      <c r="G89" s="78">
        <f t="shared" si="66"/>
        <v>46537</v>
      </c>
      <c r="H89" s="78">
        <f t="shared" si="66"/>
        <v>0</v>
      </c>
      <c r="I89" s="78">
        <f t="shared" si="66"/>
        <v>0</v>
      </c>
      <c r="J89" s="78">
        <f t="shared" si="66"/>
        <v>2302</v>
      </c>
      <c r="K89" s="78">
        <f t="shared" si="66"/>
        <v>0</v>
      </c>
      <c r="L89" s="78">
        <f t="shared" si="66"/>
        <v>0</v>
      </c>
      <c r="M89" s="78">
        <f t="shared" si="66"/>
        <v>0</v>
      </c>
    </row>
    <row r="90" spans="1:13" s="37" customFormat="1" ht="25.5" x14ac:dyDescent="0.2">
      <c r="A90" s="35" t="s">
        <v>140</v>
      </c>
      <c r="B90" s="35" t="s">
        <v>162</v>
      </c>
      <c r="C90" s="7">
        <f t="shared" ref="C90:C123" si="67">SUM(D90,G90,H90:M90)</f>
        <v>123989</v>
      </c>
      <c r="D90" s="4">
        <f t="shared" si="3"/>
        <v>81339</v>
      </c>
      <c r="E90" s="5">
        <v>65814</v>
      </c>
      <c r="F90" s="5">
        <v>15525</v>
      </c>
      <c r="G90" s="5">
        <v>41450</v>
      </c>
      <c r="H90" s="5"/>
      <c r="I90" s="5"/>
      <c r="J90" s="5">
        <v>1200</v>
      </c>
      <c r="K90" s="36"/>
      <c r="L90" s="36"/>
      <c r="M90" s="36"/>
    </row>
    <row r="91" spans="1:13" s="37" customFormat="1" x14ac:dyDescent="0.2">
      <c r="A91" s="35"/>
      <c r="B91" s="35"/>
      <c r="C91" s="7">
        <f t="shared" ref="C91" si="68">SUM(D91,G91,H91:M91)</f>
        <v>0</v>
      </c>
      <c r="D91" s="4">
        <f t="shared" ref="D91" si="69">SUM(E91:F91)</f>
        <v>0</v>
      </c>
      <c r="E91" s="5"/>
      <c r="F91" s="5"/>
      <c r="G91" s="5">
        <v>-2500</v>
      </c>
      <c r="H91" s="5"/>
      <c r="I91" s="5"/>
      <c r="J91" s="5">
        <v>2500</v>
      </c>
      <c r="K91" s="36"/>
      <c r="L91" s="36"/>
      <c r="M91" s="36"/>
    </row>
    <row r="92" spans="1:13" s="37" customFormat="1" x14ac:dyDescent="0.2">
      <c r="A92" s="82"/>
      <c r="B92" s="82"/>
      <c r="C92" s="78">
        <f>C90+C91</f>
        <v>123989</v>
      </c>
      <c r="D92" s="78">
        <f t="shared" ref="D92:M92" si="70">D90+D91</f>
        <v>81339</v>
      </c>
      <c r="E92" s="78">
        <f t="shared" si="70"/>
        <v>65814</v>
      </c>
      <c r="F92" s="78">
        <f t="shared" si="70"/>
        <v>15525</v>
      </c>
      <c r="G92" s="78">
        <f t="shared" si="70"/>
        <v>38950</v>
      </c>
      <c r="H92" s="78">
        <f t="shared" si="70"/>
        <v>0</v>
      </c>
      <c r="I92" s="78">
        <f t="shared" si="70"/>
        <v>0</v>
      </c>
      <c r="J92" s="78">
        <f t="shared" si="70"/>
        <v>3700</v>
      </c>
      <c r="K92" s="78">
        <f t="shared" si="70"/>
        <v>0</v>
      </c>
      <c r="L92" s="78">
        <f t="shared" si="70"/>
        <v>0</v>
      </c>
      <c r="M92" s="78">
        <f t="shared" si="70"/>
        <v>0</v>
      </c>
    </row>
    <row r="93" spans="1:13" s="55" customFormat="1" ht="25.5" customHeight="1" x14ac:dyDescent="0.2">
      <c r="A93" s="53" t="s">
        <v>165</v>
      </c>
      <c r="B93" s="53" t="s">
        <v>166</v>
      </c>
      <c r="C93" s="7">
        <f>SUM(D93,G93,H93:M93)</f>
        <v>77932</v>
      </c>
      <c r="D93" s="4">
        <f>SUM(E93:F93)</f>
        <v>2032</v>
      </c>
      <c r="E93" s="57">
        <v>1644</v>
      </c>
      <c r="F93" s="57">
        <v>388</v>
      </c>
      <c r="G93" s="57">
        <v>2100</v>
      </c>
      <c r="H93" s="57"/>
      <c r="I93" s="57"/>
      <c r="J93" s="57"/>
      <c r="K93" s="84">
        <v>73800</v>
      </c>
      <c r="L93" s="61"/>
      <c r="M93" s="56"/>
    </row>
    <row r="94" spans="1:13" s="55" customFormat="1" ht="15.75" customHeight="1" x14ac:dyDescent="0.2">
      <c r="A94" s="53"/>
      <c r="B94" s="53"/>
      <c r="C94" s="7">
        <f>SUM(D94,G94,H94:M94)</f>
        <v>0</v>
      </c>
      <c r="D94" s="4">
        <f>SUM(E94:F94)</f>
        <v>0</v>
      </c>
      <c r="E94" s="57"/>
      <c r="F94" s="57"/>
      <c r="G94" s="57"/>
      <c r="H94" s="57"/>
      <c r="I94" s="57"/>
      <c r="J94" s="57"/>
      <c r="K94" s="57"/>
      <c r="L94" s="61"/>
      <c r="M94" s="56"/>
    </row>
    <row r="95" spans="1:13" s="55" customFormat="1" ht="16.5" customHeight="1" x14ac:dyDescent="0.2">
      <c r="A95" s="83"/>
      <c r="B95" s="83"/>
      <c r="C95" s="78">
        <f>C93+C94</f>
        <v>77932</v>
      </c>
      <c r="D95" s="78">
        <f t="shared" ref="D95:M95" si="71">D93+D94</f>
        <v>2032</v>
      </c>
      <c r="E95" s="78">
        <f t="shared" si="71"/>
        <v>1644</v>
      </c>
      <c r="F95" s="78">
        <f t="shared" si="71"/>
        <v>388</v>
      </c>
      <c r="G95" s="78">
        <f t="shared" si="71"/>
        <v>2100</v>
      </c>
      <c r="H95" s="78">
        <f t="shared" si="71"/>
        <v>0</v>
      </c>
      <c r="I95" s="78">
        <f t="shared" si="71"/>
        <v>0</v>
      </c>
      <c r="J95" s="78">
        <f t="shared" si="71"/>
        <v>0</v>
      </c>
      <c r="K95" s="78">
        <f t="shared" si="71"/>
        <v>73800</v>
      </c>
      <c r="L95" s="78">
        <f t="shared" si="71"/>
        <v>0</v>
      </c>
      <c r="M95" s="78">
        <f t="shared" si="71"/>
        <v>0</v>
      </c>
    </row>
    <row r="96" spans="1:13" s="37" customFormat="1" ht="19.5" customHeight="1" x14ac:dyDescent="0.2">
      <c r="A96" s="53" t="s">
        <v>163</v>
      </c>
      <c r="B96" s="35" t="s">
        <v>164</v>
      </c>
      <c r="C96" s="7">
        <f>SUM(D96,G96,H96:M96)</f>
        <v>97173</v>
      </c>
      <c r="D96" s="4">
        <f>SUM(E96:F96)</f>
        <v>97173</v>
      </c>
      <c r="E96" s="5">
        <v>78625</v>
      </c>
      <c r="F96" s="5">
        <v>18548</v>
      </c>
      <c r="G96" s="5"/>
      <c r="H96" s="5"/>
      <c r="I96" s="5"/>
      <c r="J96" s="5"/>
      <c r="K96" s="36"/>
      <c r="L96" s="36"/>
      <c r="M96" s="36"/>
    </row>
    <row r="97" spans="1:13" s="37" customFormat="1" ht="19.5" customHeight="1" x14ac:dyDescent="0.2">
      <c r="A97" s="53"/>
      <c r="B97" s="35"/>
      <c r="C97" s="7">
        <f>SUM(D97,G97,H97:M97)</f>
        <v>581</v>
      </c>
      <c r="D97" s="4">
        <f>SUM(E97:F97)</f>
        <v>0</v>
      </c>
      <c r="E97" s="5"/>
      <c r="F97" s="5"/>
      <c r="G97" s="5">
        <v>581</v>
      </c>
      <c r="H97" s="5"/>
      <c r="I97" s="5"/>
      <c r="J97" s="5"/>
      <c r="K97" s="36"/>
      <c r="L97" s="36"/>
      <c r="M97" s="36"/>
    </row>
    <row r="98" spans="1:13" s="37" customFormat="1" ht="15" customHeight="1" x14ac:dyDescent="0.2">
      <c r="A98" s="83"/>
      <c r="B98" s="82"/>
      <c r="C98" s="78">
        <f>C96+C97</f>
        <v>97754</v>
      </c>
      <c r="D98" s="78">
        <f t="shared" ref="D98:M98" si="72">D96+D97</f>
        <v>97173</v>
      </c>
      <c r="E98" s="78">
        <f t="shared" si="72"/>
        <v>78625</v>
      </c>
      <c r="F98" s="78">
        <f t="shared" si="72"/>
        <v>18548</v>
      </c>
      <c r="G98" s="78">
        <f t="shared" si="72"/>
        <v>581</v>
      </c>
      <c r="H98" s="78">
        <f t="shared" si="72"/>
        <v>0</v>
      </c>
      <c r="I98" s="78">
        <f t="shared" si="72"/>
        <v>0</v>
      </c>
      <c r="J98" s="78">
        <f t="shared" si="72"/>
        <v>0</v>
      </c>
      <c r="K98" s="78">
        <f t="shared" si="72"/>
        <v>0</v>
      </c>
      <c r="L98" s="78">
        <f t="shared" si="72"/>
        <v>0</v>
      </c>
      <c r="M98" s="78">
        <f t="shared" si="72"/>
        <v>0</v>
      </c>
    </row>
    <row r="99" spans="1:13" s="37" customFormat="1" x14ac:dyDescent="0.2">
      <c r="A99" s="35" t="s">
        <v>127</v>
      </c>
      <c r="B99" s="35" t="s">
        <v>195</v>
      </c>
      <c r="C99" s="7">
        <f>SUM(D99,G99,H99:M99)</f>
        <v>323214</v>
      </c>
      <c r="D99" s="4">
        <f>SUM(E99:F99)</f>
        <v>0</v>
      </c>
      <c r="E99" s="5"/>
      <c r="F99" s="5"/>
      <c r="G99" s="5"/>
      <c r="H99" s="5"/>
      <c r="I99" s="5"/>
      <c r="J99" s="5">
        <v>323214</v>
      </c>
      <c r="K99" s="36"/>
      <c r="L99" s="36"/>
      <c r="M99" s="36"/>
    </row>
    <row r="100" spans="1:13" s="37" customFormat="1" x14ac:dyDescent="0.2">
      <c r="A100" s="35"/>
      <c r="B100" s="35"/>
      <c r="C100" s="7">
        <f>SUM(D100,G100,H100:M100)</f>
        <v>0</v>
      </c>
      <c r="D100" s="4">
        <f>SUM(E100:F100)</f>
        <v>0</v>
      </c>
      <c r="E100" s="5"/>
      <c r="F100" s="5"/>
      <c r="G100" s="5"/>
      <c r="H100" s="5"/>
      <c r="I100" s="5"/>
      <c r="J100" s="5"/>
      <c r="K100" s="36"/>
      <c r="L100" s="36"/>
      <c r="M100" s="36"/>
    </row>
    <row r="101" spans="1:13" s="37" customFormat="1" x14ac:dyDescent="0.2">
      <c r="A101" s="82"/>
      <c r="B101" s="82"/>
      <c r="C101" s="78">
        <f>C99+C100</f>
        <v>323214</v>
      </c>
      <c r="D101" s="78">
        <f t="shared" ref="D101:M101" si="73">D99+D100</f>
        <v>0</v>
      </c>
      <c r="E101" s="78">
        <f t="shared" si="73"/>
        <v>0</v>
      </c>
      <c r="F101" s="78">
        <f t="shared" si="73"/>
        <v>0</v>
      </c>
      <c r="G101" s="78">
        <f t="shared" si="73"/>
        <v>0</v>
      </c>
      <c r="H101" s="78">
        <f t="shared" si="73"/>
        <v>0</v>
      </c>
      <c r="I101" s="78">
        <f t="shared" si="73"/>
        <v>0</v>
      </c>
      <c r="J101" s="78">
        <f t="shared" si="73"/>
        <v>323214</v>
      </c>
      <c r="K101" s="78">
        <f t="shared" si="73"/>
        <v>0</v>
      </c>
      <c r="L101" s="78">
        <f t="shared" si="73"/>
        <v>0</v>
      </c>
      <c r="M101" s="78">
        <f t="shared" si="73"/>
        <v>0</v>
      </c>
    </row>
    <row r="102" spans="1:13" s="37" customFormat="1" ht="12.75" customHeight="1" x14ac:dyDescent="0.2">
      <c r="A102" s="35" t="s">
        <v>127</v>
      </c>
      <c r="B102" s="35"/>
      <c r="C102" s="7">
        <f t="shared" ref="C102:C120" si="74">SUM(D102,G102,H102:M102)</f>
        <v>0</v>
      </c>
      <c r="D102" s="4">
        <f t="shared" ref="D102:D120" si="75">SUM(E102:F102)</f>
        <v>0</v>
      </c>
      <c r="E102" s="5"/>
      <c r="F102" s="5"/>
      <c r="G102" s="5"/>
      <c r="H102" s="5"/>
      <c r="I102" s="5"/>
      <c r="J102" s="5"/>
      <c r="K102" s="36"/>
      <c r="L102" s="36"/>
      <c r="M102" s="36"/>
    </row>
    <row r="103" spans="1:13" s="37" customFormat="1" ht="12.75" customHeight="1" x14ac:dyDescent="0.2">
      <c r="A103" s="35"/>
      <c r="B103" s="35"/>
      <c r="C103" s="7">
        <f t="shared" ref="C103" si="76">SUM(D103,G103,H103:M103)</f>
        <v>0</v>
      </c>
      <c r="D103" s="4">
        <f t="shared" ref="D103" si="77">SUM(E103:F103)</f>
        <v>0</v>
      </c>
      <c r="E103" s="5"/>
      <c r="F103" s="5"/>
      <c r="G103" s="5"/>
      <c r="H103" s="5"/>
      <c r="I103" s="5"/>
      <c r="J103" s="5"/>
      <c r="K103" s="36"/>
      <c r="L103" s="36"/>
      <c r="M103" s="36"/>
    </row>
    <row r="104" spans="1:13" s="37" customFormat="1" ht="12.75" customHeight="1" x14ac:dyDescent="0.2">
      <c r="A104" s="82"/>
      <c r="B104" s="82"/>
      <c r="C104" s="78">
        <f>C102+C103</f>
        <v>0</v>
      </c>
      <c r="D104" s="78">
        <f t="shared" ref="D104:M104" si="78">D102+D103</f>
        <v>0</v>
      </c>
      <c r="E104" s="78">
        <f t="shared" si="78"/>
        <v>0</v>
      </c>
      <c r="F104" s="78">
        <f t="shared" si="78"/>
        <v>0</v>
      </c>
      <c r="G104" s="78">
        <f t="shared" si="78"/>
        <v>0</v>
      </c>
      <c r="H104" s="78">
        <f t="shared" si="78"/>
        <v>0</v>
      </c>
      <c r="I104" s="78">
        <f t="shared" si="78"/>
        <v>0</v>
      </c>
      <c r="J104" s="78">
        <f t="shared" si="78"/>
        <v>0</v>
      </c>
      <c r="K104" s="78">
        <f t="shared" si="78"/>
        <v>0</v>
      </c>
      <c r="L104" s="78">
        <f t="shared" si="78"/>
        <v>0</v>
      </c>
      <c r="M104" s="78">
        <f t="shared" si="78"/>
        <v>0</v>
      </c>
    </row>
    <row r="105" spans="1:13" s="37" customFormat="1" ht="12.75" customHeight="1" x14ac:dyDescent="0.2">
      <c r="A105" s="35" t="s">
        <v>127</v>
      </c>
      <c r="B105" s="35"/>
      <c r="C105" s="7">
        <f t="shared" si="74"/>
        <v>0</v>
      </c>
      <c r="D105" s="4">
        <f t="shared" si="75"/>
        <v>0</v>
      </c>
      <c r="E105" s="5"/>
      <c r="F105" s="5"/>
      <c r="G105" s="5"/>
      <c r="H105" s="5"/>
      <c r="I105" s="5"/>
      <c r="J105" s="5"/>
      <c r="K105" s="36"/>
      <c r="L105" s="36"/>
      <c r="M105" s="36"/>
    </row>
    <row r="106" spans="1:13" s="37" customFormat="1" ht="12.75" customHeight="1" x14ac:dyDescent="0.2">
      <c r="A106" s="35"/>
      <c r="B106" s="35"/>
      <c r="C106" s="7">
        <f t="shared" ref="C106" si="79">SUM(D106,G106,H106:M106)</f>
        <v>0</v>
      </c>
      <c r="D106" s="4">
        <f t="shared" ref="D106" si="80">SUM(E106:F106)</f>
        <v>0</v>
      </c>
      <c r="E106" s="5"/>
      <c r="F106" s="5"/>
      <c r="G106" s="5"/>
      <c r="H106" s="5"/>
      <c r="I106" s="5"/>
      <c r="J106" s="5"/>
      <c r="K106" s="36"/>
      <c r="L106" s="36"/>
      <c r="M106" s="36"/>
    </row>
    <row r="107" spans="1:13" s="37" customFormat="1" ht="12.75" customHeight="1" x14ac:dyDescent="0.2">
      <c r="A107" s="82"/>
      <c r="B107" s="82"/>
      <c r="C107" s="78">
        <f>C105+C106</f>
        <v>0</v>
      </c>
      <c r="D107" s="78">
        <f t="shared" ref="D107:M107" si="81">D105+D106</f>
        <v>0</v>
      </c>
      <c r="E107" s="78">
        <f t="shared" si="81"/>
        <v>0</v>
      </c>
      <c r="F107" s="78">
        <f t="shared" si="81"/>
        <v>0</v>
      </c>
      <c r="G107" s="78">
        <f t="shared" si="81"/>
        <v>0</v>
      </c>
      <c r="H107" s="78">
        <f t="shared" si="81"/>
        <v>0</v>
      </c>
      <c r="I107" s="78">
        <f t="shared" si="81"/>
        <v>0</v>
      </c>
      <c r="J107" s="78">
        <f t="shared" si="81"/>
        <v>0</v>
      </c>
      <c r="K107" s="78">
        <f t="shared" si="81"/>
        <v>0</v>
      </c>
      <c r="L107" s="78">
        <f t="shared" si="81"/>
        <v>0</v>
      </c>
      <c r="M107" s="78">
        <f t="shared" si="81"/>
        <v>0</v>
      </c>
    </row>
    <row r="108" spans="1:13" s="37" customFormat="1" x14ac:dyDescent="0.2">
      <c r="A108" s="35" t="s">
        <v>206</v>
      </c>
      <c r="B108" s="35" t="s">
        <v>205</v>
      </c>
      <c r="C108" s="7">
        <f t="shared" si="74"/>
        <v>2506000</v>
      </c>
      <c r="D108" s="4">
        <f t="shared" si="75"/>
        <v>0</v>
      </c>
      <c r="E108" s="5"/>
      <c r="F108" s="5"/>
      <c r="G108" s="5"/>
      <c r="H108" s="5"/>
      <c r="I108" s="5"/>
      <c r="J108" s="5">
        <v>2506000</v>
      </c>
      <c r="K108" s="36"/>
      <c r="L108" s="36"/>
      <c r="M108" s="36"/>
    </row>
    <row r="109" spans="1:13" s="37" customFormat="1" x14ac:dyDescent="0.2">
      <c r="A109" s="35"/>
      <c r="B109" s="35"/>
      <c r="C109" s="7">
        <f t="shared" ref="C109" si="82">SUM(D109,G109,H109:M109)</f>
        <v>140532</v>
      </c>
      <c r="D109" s="4">
        <f t="shared" ref="D109" si="83">SUM(E109:F109)</f>
        <v>0</v>
      </c>
      <c r="E109" s="5"/>
      <c r="F109" s="5"/>
      <c r="G109" s="5"/>
      <c r="H109" s="5"/>
      <c r="I109" s="5"/>
      <c r="J109" s="5">
        <v>140532</v>
      </c>
      <c r="K109" s="36"/>
      <c r="L109" s="36"/>
      <c r="M109" s="36"/>
    </row>
    <row r="110" spans="1:13" s="37" customFormat="1" x14ac:dyDescent="0.2">
      <c r="A110" s="82"/>
      <c r="B110" s="82"/>
      <c r="C110" s="78">
        <f>C108+C109</f>
        <v>2646532</v>
      </c>
      <c r="D110" s="78">
        <f t="shared" ref="D110:M110" si="84">D108+D109</f>
        <v>0</v>
      </c>
      <c r="E110" s="78">
        <f t="shared" si="84"/>
        <v>0</v>
      </c>
      <c r="F110" s="78">
        <f t="shared" si="84"/>
        <v>0</v>
      </c>
      <c r="G110" s="78">
        <f t="shared" si="84"/>
        <v>0</v>
      </c>
      <c r="H110" s="78">
        <f t="shared" si="84"/>
        <v>0</v>
      </c>
      <c r="I110" s="78">
        <f t="shared" si="84"/>
        <v>0</v>
      </c>
      <c r="J110" s="78">
        <f t="shared" si="84"/>
        <v>2646532</v>
      </c>
      <c r="K110" s="78">
        <f t="shared" si="84"/>
        <v>0</v>
      </c>
      <c r="L110" s="78">
        <f t="shared" si="84"/>
        <v>0</v>
      </c>
      <c r="M110" s="78">
        <f t="shared" si="84"/>
        <v>0</v>
      </c>
    </row>
    <row r="111" spans="1:13" s="37" customFormat="1" ht="25.5" x14ac:dyDescent="0.2">
      <c r="A111" s="35" t="s">
        <v>206</v>
      </c>
      <c r="B111" s="35" t="s">
        <v>207</v>
      </c>
      <c r="C111" s="7">
        <f t="shared" si="74"/>
        <v>1300612</v>
      </c>
      <c r="D111" s="4">
        <f t="shared" si="75"/>
        <v>0</v>
      </c>
      <c r="E111" s="5"/>
      <c r="F111" s="5"/>
      <c r="G111" s="5"/>
      <c r="H111" s="5"/>
      <c r="I111" s="5"/>
      <c r="J111" s="5">
        <v>1300612</v>
      </c>
      <c r="K111" s="36"/>
      <c r="L111" s="36"/>
      <c r="M111" s="36"/>
    </row>
    <row r="112" spans="1:13" s="37" customFormat="1" x14ac:dyDescent="0.2">
      <c r="A112" s="35"/>
      <c r="B112" s="35"/>
      <c r="C112" s="7">
        <f t="shared" ref="C112" si="85">SUM(D112,G112,H112:M112)</f>
        <v>0</v>
      </c>
      <c r="D112" s="4">
        <f t="shared" ref="D112" si="86">SUM(E112:F112)</f>
        <v>0</v>
      </c>
      <c r="E112" s="5"/>
      <c r="F112" s="5"/>
      <c r="G112" s="5"/>
      <c r="H112" s="5"/>
      <c r="I112" s="5"/>
      <c r="J112" s="5"/>
      <c r="K112" s="36"/>
      <c r="L112" s="36"/>
      <c r="M112" s="36"/>
    </row>
    <row r="113" spans="1:13" s="37" customFormat="1" x14ac:dyDescent="0.2">
      <c r="A113" s="82"/>
      <c r="B113" s="82"/>
      <c r="C113" s="78">
        <f>C111+C112</f>
        <v>1300612</v>
      </c>
      <c r="D113" s="78">
        <f t="shared" ref="D113:M113" si="87">D111+D112</f>
        <v>0</v>
      </c>
      <c r="E113" s="78">
        <f t="shared" si="87"/>
        <v>0</v>
      </c>
      <c r="F113" s="78">
        <f t="shared" si="87"/>
        <v>0</v>
      </c>
      <c r="G113" s="78">
        <f t="shared" si="87"/>
        <v>0</v>
      </c>
      <c r="H113" s="78">
        <f t="shared" si="87"/>
        <v>0</v>
      </c>
      <c r="I113" s="78">
        <f t="shared" si="87"/>
        <v>0</v>
      </c>
      <c r="J113" s="78">
        <f t="shared" si="87"/>
        <v>1300612</v>
      </c>
      <c r="K113" s="78">
        <f t="shared" si="87"/>
        <v>0</v>
      </c>
      <c r="L113" s="78">
        <f t="shared" si="87"/>
        <v>0</v>
      </c>
      <c r="M113" s="78">
        <f t="shared" si="87"/>
        <v>0</v>
      </c>
    </row>
    <row r="114" spans="1:13" s="37" customFormat="1" ht="25.5" x14ac:dyDescent="0.2">
      <c r="A114" s="35" t="s">
        <v>206</v>
      </c>
      <c r="B114" s="35" t="s">
        <v>208</v>
      </c>
      <c r="C114" s="7">
        <f t="shared" si="74"/>
        <v>1754192</v>
      </c>
      <c r="D114" s="4">
        <f t="shared" si="75"/>
        <v>0</v>
      </c>
      <c r="E114" s="5"/>
      <c r="F114" s="5"/>
      <c r="G114" s="5"/>
      <c r="H114" s="5"/>
      <c r="I114" s="5"/>
      <c r="J114" s="5">
        <v>1754192</v>
      </c>
      <c r="K114" s="36"/>
      <c r="L114" s="36"/>
      <c r="M114" s="36"/>
    </row>
    <row r="115" spans="1:13" s="37" customFormat="1" x14ac:dyDescent="0.2">
      <c r="A115" s="35"/>
      <c r="B115" s="35"/>
      <c r="C115" s="7">
        <f t="shared" ref="C115" si="88">SUM(D115,G115,H115:M115)</f>
        <v>0</v>
      </c>
      <c r="D115" s="4">
        <f t="shared" ref="D115" si="89">SUM(E115:F115)</f>
        <v>0</v>
      </c>
      <c r="E115" s="5"/>
      <c r="F115" s="5"/>
      <c r="G115" s="5"/>
      <c r="H115" s="5"/>
      <c r="I115" s="5"/>
      <c r="J115" s="5"/>
      <c r="K115" s="36"/>
      <c r="L115" s="36"/>
      <c r="M115" s="36"/>
    </row>
    <row r="116" spans="1:13" s="37" customFormat="1" x14ac:dyDescent="0.2">
      <c r="A116" s="82"/>
      <c r="B116" s="82"/>
      <c r="C116" s="78">
        <f>C114+C115</f>
        <v>1754192</v>
      </c>
      <c r="D116" s="78">
        <f t="shared" ref="D116:M116" si="90">D114+D115</f>
        <v>0</v>
      </c>
      <c r="E116" s="78">
        <f t="shared" si="90"/>
        <v>0</v>
      </c>
      <c r="F116" s="78">
        <f t="shared" si="90"/>
        <v>0</v>
      </c>
      <c r="G116" s="78">
        <f t="shared" si="90"/>
        <v>0</v>
      </c>
      <c r="H116" s="78">
        <f t="shared" si="90"/>
        <v>0</v>
      </c>
      <c r="I116" s="78">
        <f t="shared" si="90"/>
        <v>0</v>
      </c>
      <c r="J116" s="78">
        <f t="shared" si="90"/>
        <v>1754192</v>
      </c>
      <c r="K116" s="78">
        <f t="shared" si="90"/>
        <v>0</v>
      </c>
      <c r="L116" s="78">
        <f t="shared" si="90"/>
        <v>0</v>
      </c>
      <c r="M116" s="78">
        <f t="shared" si="90"/>
        <v>0</v>
      </c>
    </row>
    <row r="117" spans="1:13" s="37" customFormat="1" ht="25.5" x14ac:dyDescent="0.2">
      <c r="A117" s="35" t="s">
        <v>206</v>
      </c>
      <c r="B117" s="35" t="s">
        <v>217</v>
      </c>
      <c r="C117" s="7">
        <f t="shared" si="74"/>
        <v>110000</v>
      </c>
      <c r="D117" s="4">
        <f t="shared" si="75"/>
        <v>0</v>
      </c>
      <c r="E117" s="5"/>
      <c r="F117" s="5"/>
      <c r="G117" s="5"/>
      <c r="H117" s="5"/>
      <c r="I117" s="5"/>
      <c r="J117" s="5">
        <v>110000</v>
      </c>
      <c r="K117" s="36"/>
      <c r="L117" s="36"/>
      <c r="M117" s="36"/>
    </row>
    <row r="118" spans="1:13" s="37" customFormat="1" x14ac:dyDescent="0.2">
      <c r="A118" s="35"/>
      <c r="B118" s="35"/>
      <c r="C118" s="7">
        <f t="shared" ref="C118" si="91">SUM(D118,G118,H118:M118)</f>
        <v>72513</v>
      </c>
      <c r="D118" s="4">
        <f t="shared" ref="D118" si="92">SUM(E118:F118)</f>
        <v>0</v>
      </c>
      <c r="E118" s="5"/>
      <c r="F118" s="5"/>
      <c r="G118" s="5"/>
      <c r="H118" s="5"/>
      <c r="I118" s="5"/>
      <c r="J118" s="5">
        <v>72513</v>
      </c>
      <c r="K118" s="36"/>
      <c r="L118" s="36"/>
      <c r="M118" s="36"/>
    </row>
    <row r="119" spans="1:13" s="37" customFormat="1" x14ac:dyDescent="0.2">
      <c r="A119" s="82"/>
      <c r="B119" s="82"/>
      <c r="C119" s="78">
        <f>C117+C118</f>
        <v>182513</v>
      </c>
      <c r="D119" s="78">
        <f t="shared" ref="D119:M119" si="93">D117+D118</f>
        <v>0</v>
      </c>
      <c r="E119" s="78">
        <f t="shared" si="93"/>
        <v>0</v>
      </c>
      <c r="F119" s="78">
        <f t="shared" si="93"/>
        <v>0</v>
      </c>
      <c r="G119" s="78">
        <f t="shared" si="93"/>
        <v>0</v>
      </c>
      <c r="H119" s="78">
        <f t="shared" si="93"/>
        <v>0</v>
      </c>
      <c r="I119" s="78">
        <f t="shared" si="93"/>
        <v>0</v>
      </c>
      <c r="J119" s="78">
        <f t="shared" si="93"/>
        <v>182513</v>
      </c>
      <c r="K119" s="78">
        <f t="shared" si="93"/>
        <v>0</v>
      </c>
      <c r="L119" s="78">
        <f t="shared" si="93"/>
        <v>0</v>
      </c>
      <c r="M119" s="78">
        <f t="shared" si="93"/>
        <v>0</v>
      </c>
    </row>
    <row r="120" spans="1:13" s="37" customFormat="1" ht="25.5" x14ac:dyDescent="0.2">
      <c r="A120" s="35" t="s">
        <v>206</v>
      </c>
      <c r="B120" s="35" t="s">
        <v>226</v>
      </c>
      <c r="C120" s="7">
        <f t="shared" si="74"/>
        <v>307000</v>
      </c>
      <c r="D120" s="4">
        <f t="shared" si="75"/>
        <v>0</v>
      </c>
      <c r="E120" s="5"/>
      <c r="F120" s="5"/>
      <c r="G120" s="5"/>
      <c r="H120" s="5"/>
      <c r="I120" s="5"/>
      <c r="J120" s="5">
        <v>307000</v>
      </c>
      <c r="K120" s="36"/>
      <c r="L120" s="36"/>
      <c r="M120" s="36"/>
    </row>
    <row r="121" spans="1:13" s="37" customFormat="1" x14ac:dyDescent="0.2">
      <c r="A121" s="35"/>
      <c r="B121" s="35"/>
      <c r="C121" s="7">
        <f t="shared" ref="C121" si="94">SUM(D121,G121,H121:M121)</f>
        <v>0</v>
      </c>
      <c r="D121" s="4">
        <f t="shared" ref="D121" si="95">SUM(E121:F121)</f>
        <v>0</v>
      </c>
      <c r="E121" s="5"/>
      <c r="F121" s="5"/>
      <c r="G121" s="5"/>
      <c r="H121" s="5"/>
      <c r="I121" s="5"/>
      <c r="J121" s="5"/>
      <c r="K121" s="36"/>
      <c r="L121" s="36"/>
      <c r="M121" s="36"/>
    </row>
    <row r="122" spans="1:13" s="37" customFormat="1" x14ac:dyDescent="0.2">
      <c r="A122" s="82"/>
      <c r="B122" s="82"/>
      <c r="C122" s="78">
        <f>C120+C121</f>
        <v>307000</v>
      </c>
      <c r="D122" s="78">
        <f t="shared" ref="D122:M122" si="96">D120+D121</f>
        <v>0</v>
      </c>
      <c r="E122" s="78">
        <f t="shared" si="96"/>
        <v>0</v>
      </c>
      <c r="F122" s="78">
        <f t="shared" si="96"/>
        <v>0</v>
      </c>
      <c r="G122" s="78">
        <f t="shared" si="96"/>
        <v>0</v>
      </c>
      <c r="H122" s="78">
        <f t="shared" si="96"/>
        <v>0</v>
      </c>
      <c r="I122" s="78">
        <f t="shared" si="96"/>
        <v>0</v>
      </c>
      <c r="J122" s="78">
        <f t="shared" si="96"/>
        <v>307000</v>
      </c>
      <c r="K122" s="78">
        <f t="shared" si="96"/>
        <v>0</v>
      </c>
      <c r="L122" s="78">
        <f t="shared" si="96"/>
        <v>0</v>
      </c>
      <c r="M122" s="78">
        <f t="shared" si="96"/>
        <v>0</v>
      </c>
    </row>
    <row r="123" spans="1:13" s="37" customFormat="1" x14ac:dyDescent="0.2">
      <c r="A123" s="22" t="s">
        <v>126</v>
      </c>
      <c r="B123" s="35" t="s">
        <v>54</v>
      </c>
      <c r="C123" s="7">
        <f t="shared" si="67"/>
        <v>55185</v>
      </c>
      <c r="D123" s="4">
        <f t="shared" si="3"/>
        <v>38697</v>
      </c>
      <c r="E123" s="5">
        <v>31311</v>
      </c>
      <c r="F123" s="5">
        <v>7386</v>
      </c>
      <c r="G123" s="65">
        <v>16188</v>
      </c>
      <c r="H123" s="4"/>
      <c r="I123" s="4"/>
      <c r="J123" s="4">
        <v>300</v>
      </c>
      <c r="K123" s="36"/>
      <c r="L123" s="36"/>
      <c r="M123" s="36"/>
    </row>
    <row r="124" spans="1:13" s="37" customFormat="1" x14ac:dyDescent="0.2">
      <c r="A124" s="22"/>
      <c r="B124" s="35"/>
      <c r="C124" s="7">
        <f t="shared" ref="C124" si="97">SUM(D124,G124,H124:M124)</f>
        <v>0</v>
      </c>
      <c r="D124" s="4">
        <f t="shared" ref="D124" si="98">SUM(E124:F124)</f>
        <v>0</v>
      </c>
      <c r="E124" s="5"/>
      <c r="F124" s="5"/>
      <c r="G124" s="65"/>
      <c r="H124" s="4"/>
      <c r="I124" s="4"/>
      <c r="J124" s="4"/>
      <c r="K124" s="36"/>
      <c r="L124" s="36"/>
      <c r="M124" s="36"/>
    </row>
    <row r="125" spans="1:13" s="37" customFormat="1" x14ac:dyDescent="0.2">
      <c r="A125" s="82"/>
      <c r="B125" s="82"/>
      <c r="C125" s="78">
        <f>C123+C124</f>
        <v>55185</v>
      </c>
      <c r="D125" s="78">
        <f t="shared" ref="D125:M125" si="99">D123+D124</f>
        <v>38697</v>
      </c>
      <c r="E125" s="78">
        <f t="shared" si="99"/>
        <v>31311</v>
      </c>
      <c r="F125" s="78">
        <f t="shared" si="99"/>
        <v>7386</v>
      </c>
      <c r="G125" s="78">
        <f t="shared" si="99"/>
        <v>16188</v>
      </c>
      <c r="H125" s="78">
        <f t="shared" si="99"/>
        <v>0</v>
      </c>
      <c r="I125" s="78">
        <f t="shared" si="99"/>
        <v>0</v>
      </c>
      <c r="J125" s="78">
        <f t="shared" si="99"/>
        <v>300</v>
      </c>
      <c r="K125" s="78">
        <f t="shared" si="99"/>
        <v>0</v>
      </c>
      <c r="L125" s="78">
        <f t="shared" si="99"/>
        <v>0</v>
      </c>
      <c r="M125" s="78">
        <f t="shared" si="99"/>
        <v>0</v>
      </c>
    </row>
    <row r="126" spans="1:13" s="37" customFormat="1" x14ac:dyDescent="0.2">
      <c r="A126" s="33" t="s">
        <v>128</v>
      </c>
      <c r="B126" s="33" t="s">
        <v>124</v>
      </c>
      <c r="C126" s="66">
        <f>C90+C93+C96+C99+C102+C105+C108+C111+C114+C117+C123+C120</f>
        <v>6655297</v>
      </c>
      <c r="D126" s="66">
        <f t="shared" ref="D126:M126" si="100">D90+D93+D96+D99+D102+D105+D108+D111+D114+D117+D123+D120</f>
        <v>219241</v>
      </c>
      <c r="E126" s="66">
        <f t="shared" si="100"/>
        <v>177394</v>
      </c>
      <c r="F126" s="66">
        <f t="shared" si="100"/>
        <v>41847</v>
      </c>
      <c r="G126" s="66">
        <f t="shared" si="100"/>
        <v>59738</v>
      </c>
      <c r="H126" s="66">
        <f t="shared" si="100"/>
        <v>0</v>
      </c>
      <c r="I126" s="66">
        <f t="shared" si="100"/>
        <v>0</v>
      </c>
      <c r="J126" s="66">
        <f t="shared" si="100"/>
        <v>6302518</v>
      </c>
      <c r="K126" s="66">
        <f t="shared" si="100"/>
        <v>73800</v>
      </c>
      <c r="L126" s="66">
        <f t="shared" si="100"/>
        <v>0</v>
      </c>
      <c r="M126" s="66">
        <f t="shared" si="100"/>
        <v>0</v>
      </c>
    </row>
    <row r="127" spans="1:13" s="37" customFormat="1" x14ac:dyDescent="0.2">
      <c r="A127" s="33"/>
      <c r="B127" s="33"/>
      <c r="C127" s="66">
        <f>C91+C94+C97+C100+C103+C106+C109+C112+C115+C118+C124+C121</f>
        <v>213626</v>
      </c>
      <c r="D127" s="66">
        <f t="shared" ref="D127:M127" si="101">D91+D94+D97+D100+D103+D106+D109+D112+D115+D118+D124+D121</f>
        <v>0</v>
      </c>
      <c r="E127" s="66">
        <f t="shared" si="101"/>
        <v>0</v>
      </c>
      <c r="F127" s="66">
        <f t="shared" si="101"/>
        <v>0</v>
      </c>
      <c r="G127" s="66">
        <f t="shared" si="101"/>
        <v>-1919</v>
      </c>
      <c r="H127" s="66">
        <f t="shared" si="101"/>
        <v>0</v>
      </c>
      <c r="I127" s="66">
        <f t="shared" si="101"/>
        <v>0</v>
      </c>
      <c r="J127" s="66">
        <f t="shared" si="101"/>
        <v>215545</v>
      </c>
      <c r="K127" s="66">
        <f t="shared" si="101"/>
        <v>0</v>
      </c>
      <c r="L127" s="66">
        <f t="shared" si="101"/>
        <v>0</v>
      </c>
      <c r="M127" s="66">
        <f t="shared" si="101"/>
        <v>0</v>
      </c>
    </row>
    <row r="128" spans="1:13" s="37" customFormat="1" x14ac:dyDescent="0.2">
      <c r="A128" s="82"/>
      <c r="B128" s="82"/>
      <c r="C128" s="78">
        <f>C126+C127</f>
        <v>6868923</v>
      </c>
      <c r="D128" s="78">
        <f t="shared" ref="D128:M128" si="102">D126+D127</f>
        <v>219241</v>
      </c>
      <c r="E128" s="78">
        <f t="shared" si="102"/>
        <v>177394</v>
      </c>
      <c r="F128" s="78">
        <f t="shared" si="102"/>
        <v>41847</v>
      </c>
      <c r="G128" s="78">
        <f t="shared" si="102"/>
        <v>57819</v>
      </c>
      <c r="H128" s="78">
        <f t="shared" si="102"/>
        <v>0</v>
      </c>
      <c r="I128" s="78">
        <f t="shared" si="102"/>
        <v>0</v>
      </c>
      <c r="J128" s="78">
        <f t="shared" si="102"/>
        <v>6518063</v>
      </c>
      <c r="K128" s="78">
        <f t="shared" si="102"/>
        <v>73800</v>
      </c>
      <c r="L128" s="78">
        <f t="shared" si="102"/>
        <v>0</v>
      </c>
      <c r="M128" s="78">
        <f t="shared" si="102"/>
        <v>0</v>
      </c>
    </row>
    <row r="129" spans="1:13" s="37" customFormat="1" x14ac:dyDescent="0.2">
      <c r="A129" s="22" t="s">
        <v>99</v>
      </c>
      <c r="B129" s="22" t="s">
        <v>100</v>
      </c>
      <c r="C129" s="64">
        <f>C132+C135+C138</f>
        <v>287319</v>
      </c>
      <c r="D129" s="64">
        <f t="shared" ref="D129:M129" si="103">D132+D135+D138</f>
        <v>0</v>
      </c>
      <c r="E129" s="64">
        <f t="shared" si="103"/>
        <v>0</v>
      </c>
      <c r="F129" s="64">
        <f t="shared" si="103"/>
        <v>0</v>
      </c>
      <c r="G129" s="64">
        <f t="shared" si="103"/>
        <v>47438</v>
      </c>
      <c r="H129" s="64">
        <f t="shared" si="103"/>
        <v>0</v>
      </c>
      <c r="I129" s="64">
        <f t="shared" si="103"/>
        <v>0</v>
      </c>
      <c r="J129" s="64">
        <f t="shared" si="103"/>
        <v>239881</v>
      </c>
      <c r="K129" s="64">
        <f t="shared" si="103"/>
        <v>0</v>
      </c>
      <c r="L129" s="64">
        <f t="shared" si="103"/>
        <v>0</v>
      </c>
      <c r="M129" s="64">
        <f t="shared" si="103"/>
        <v>0</v>
      </c>
    </row>
    <row r="130" spans="1:13" s="37" customFormat="1" x14ac:dyDescent="0.2">
      <c r="A130" s="22"/>
      <c r="B130" s="22"/>
      <c r="C130" s="64">
        <f>C133+C136+C139</f>
        <v>-3000</v>
      </c>
      <c r="D130" s="64">
        <f t="shared" ref="D130:M130" si="104">D133+D136+D139</f>
        <v>0</v>
      </c>
      <c r="E130" s="64">
        <f t="shared" si="104"/>
        <v>0</v>
      </c>
      <c r="F130" s="64">
        <f t="shared" si="104"/>
        <v>0</v>
      </c>
      <c r="G130" s="64">
        <f t="shared" si="104"/>
        <v>-3000</v>
      </c>
      <c r="H130" s="64">
        <f t="shared" si="104"/>
        <v>0</v>
      </c>
      <c r="I130" s="64">
        <f t="shared" si="104"/>
        <v>0</v>
      </c>
      <c r="J130" s="64">
        <f t="shared" si="104"/>
        <v>0</v>
      </c>
      <c r="K130" s="64">
        <f t="shared" si="104"/>
        <v>0</v>
      </c>
      <c r="L130" s="64">
        <f t="shared" si="104"/>
        <v>0</v>
      </c>
      <c r="M130" s="64">
        <f t="shared" si="104"/>
        <v>0</v>
      </c>
    </row>
    <row r="131" spans="1:13" s="37" customFormat="1" x14ac:dyDescent="0.2">
      <c r="A131" s="82"/>
      <c r="B131" s="82"/>
      <c r="C131" s="78">
        <f>C129+C130</f>
        <v>284319</v>
      </c>
      <c r="D131" s="78">
        <f t="shared" ref="D131:M131" si="105">D129+D130</f>
        <v>0</v>
      </c>
      <c r="E131" s="78">
        <f t="shared" si="105"/>
        <v>0</v>
      </c>
      <c r="F131" s="78">
        <f t="shared" si="105"/>
        <v>0</v>
      </c>
      <c r="G131" s="78">
        <f t="shared" si="105"/>
        <v>44438</v>
      </c>
      <c r="H131" s="78">
        <f t="shared" si="105"/>
        <v>0</v>
      </c>
      <c r="I131" s="78">
        <f t="shared" si="105"/>
        <v>0</v>
      </c>
      <c r="J131" s="78">
        <f t="shared" si="105"/>
        <v>239881</v>
      </c>
      <c r="K131" s="78">
        <f t="shared" si="105"/>
        <v>0</v>
      </c>
      <c r="L131" s="78">
        <f t="shared" si="105"/>
        <v>0</v>
      </c>
      <c r="M131" s="78">
        <f t="shared" si="105"/>
        <v>0</v>
      </c>
    </row>
    <row r="132" spans="1:13" s="37" customFormat="1" ht="24.75" customHeight="1" x14ac:dyDescent="0.2">
      <c r="A132" s="20"/>
      <c r="B132" s="20" t="s">
        <v>160</v>
      </c>
      <c r="C132" s="4">
        <f>SUM(D132,G132,H132:M132)</f>
        <v>90938</v>
      </c>
      <c r="D132" s="4">
        <f>SUM(E132:F132)</f>
        <v>0</v>
      </c>
      <c r="E132" s="21"/>
      <c r="F132" s="4"/>
      <c r="G132" s="4">
        <v>20938</v>
      </c>
      <c r="H132" s="4"/>
      <c r="I132" s="4"/>
      <c r="J132" s="5">
        <v>70000</v>
      </c>
      <c r="K132" s="4"/>
      <c r="L132" s="4"/>
      <c r="M132" s="4"/>
    </row>
    <row r="133" spans="1:13" s="37" customFormat="1" ht="15.75" customHeight="1" x14ac:dyDescent="0.2">
      <c r="A133" s="20"/>
      <c r="B133" s="20"/>
      <c r="C133" s="4">
        <f>SUM(D133,G133,H133:M133)</f>
        <v>-3000</v>
      </c>
      <c r="D133" s="4">
        <f>SUM(E133:F133)</f>
        <v>0</v>
      </c>
      <c r="E133" s="21"/>
      <c r="F133" s="4"/>
      <c r="G133" s="4">
        <v>-3000</v>
      </c>
      <c r="H133" s="4"/>
      <c r="I133" s="4"/>
      <c r="J133" s="5"/>
      <c r="K133" s="4"/>
      <c r="L133" s="4"/>
      <c r="M133" s="4"/>
    </row>
    <row r="134" spans="1:13" s="37" customFormat="1" ht="15" customHeight="1" x14ac:dyDescent="0.2">
      <c r="A134" s="80"/>
      <c r="B134" s="80"/>
      <c r="C134" s="78">
        <f>C132+C133</f>
        <v>87938</v>
      </c>
      <c r="D134" s="78">
        <f t="shared" ref="D134:M134" si="106">D132+D133</f>
        <v>0</v>
      </c>
      <c r="E134" s="78">
        <f t="shared" si="106"/>
        <v>0</v>
      </c>
      <c r="F134" s="78">
        <f t="shared" si="106"/>
        <v>0</v>
      </c>
      <c r="G134" s="78">
        <f t="shared" si="106"/>
        <v>17938</v>
      </c>
      <c r="H134" s="78">
        <f t="shared" si="106"/>
        <v>0</v>
      </c>
      <c r="I134" s="78">
        <f t="shared" si="106"/>
        <v>0</v>
      </c>
      <c r="J134" s="78">
        <f t="shared" si="106"/>
        <v>70000</v>
      </c>
      <c r="K134" s="78">
        <f t="shared" si="106"/>
        <v>0</v>
      </c>
      <c r="L134" s="78">
        <f t="shared" si="106"/>
        <v>0</v>
      </c>
      <c r="M134" s="78">
        <f t="shared" si="106"/>
        <v>0</v>
      </c>
    </row>
    <row r="135" spans="1:13" s="37" customFormat="1" ht="24.75" customHeight="1" x14ac:dyDescent="0.2">
      <c r="A135" s="35"/>
      <c r="B135" s="63" t="s">
        <v>203</v>
      </c>
      <c r="C135" s="4">
        <f>SUM(D135,G135,H135:M135)</f>
        <v>26500</v>
      </c>
      <c r="D135" s="4">
        <f>SUM(E135:F135)</f>
        <v>0</v>
      </c>
      <c r="E135" s="36"/>
      <c r="F135" s="36"/>
      <c r="G135" s="5">
        <v>26500</v>
      </c>
      <c r="H135" s="36"/>
      <c r="I135" s="36"/>
      <c r="J135" s="5"/>
      <c r="K135" s="36"/>
      <c r="L135" s="36"/>
      <c r="M135" s="36"/>
    </row>
    <row r="136" spans="1:13" s="37" customFormat="1" ht="14.25" customHeight="1" x14ac:dyDescent="0.2">
      <c r="A136" s="35"/>
      <c r="B136" s="63"/>
      <c r="C136" s="4">
        <f>SUM(D136,G136,H136:M136)</f>
        <v>0</v>
      </c>
      <c r="D136" s="4">
        <f>SUM(E136:F136)</f>
        <v>0</v>
      </c>
      <c r="E136" s="36"/>
      <c r="F136" s="36"/>
      <c r="G136" s="5"/>
      <c r="H136" s="36"/>
      <c r="I136" s="36"/>
      <c r="J136" s="5"/>
      <c r="K136" s="36"/>
      <c r="L136" s="36"/>
      <c r="M136" s="36"/>
    </row>
    <row r="137" spans="1:13" s="37" customFormat="1" ht="14.25" customHeight="1" x14ac:dyDescent="0.2">
      <c r="A137" s="82"/>
      <c r="B137" s="85"/>
      <c r="C137" s="78">
        <f>C135+C136</f>
        <v>26500</v>
      </c>
      <c r="D137" s="81">
        <f t="shared" ref="D137:M137" si="107">D135+D136</f>
        <v>0</v>
      </c>
      <c r="E137" s="81">
        <f t="shared" si="107"/>
        <v>0</v>
      </c>
      <c r="F137" s="81">
        <f t="shared" si="107"/>
        <v>0</v>
      </c>
      <c r="G137" s="81">
        <f t="shared" si="107"/>
        <v>26500</v>
      </c>
      <c r="H137" s="81">
        <f t="shared" si="107"/>
        <v>0</v>
      </c>
      <c r="I137" s="81">
        <f t="shared" si="107"/>
        <v>0</v>
      </c>
      <c r="J137" s="81">
        <f t="shared" si="107"/>
        <v>0</v>
      </c>
      <c r="K137" s="81">
        <f t="shared" si="107"/>
        <v>0</v>
      </c>
      <c r="L137" s="81">
        <f t="shared" si="107"/>
        <v>0</v>
      </c>
      <c r="M137" s="81">
        <f t="shared" si="107"/>
        <v>0</v>
      </c>
    </row>
    <row r="138" spans="1:13" s="37" customFormat="1" ht="24.75" customHeight="1" x14ac:dyDescent="0.2">
      <c r="A138" s="35"/>
      <c r="B138" s="63" t="s">
        <v>209</v>
      </c>
      <c r="C138" s="4">
        <f>SUM(D138,G138,H138:M138)</f>
        <v>169881</v>
      </c>
      <c r="D138" s="4">
        <f>SUM(E138:F138)</f>
        <v>0</v>
      </c>
      <c r="E138" s="36"/>
      <c r="F138" s="36"/>
      <c r="G138" s="5"/>
      <c r="H138" s="36"/>
      <c r="I138" s="36"/>
      <c r="J138" s="5">
        <v>169881</v>
      </c>
      <c r="K138" s="36"/>
      <c r="L138" s="36"/>
      <c r="M138" s="36"/>
    </row>
    <row r="139" spans="1:13" s="37" customFormat="1" ht="14.25" customHeight="1" x14ac:dyDescent="0.2">
      <c r="A139" s="35"/>
      <c r="B139" s="63"/>
      <c r="C139" s="4">
        <f>SUM(D139,G139,H139:M139)</f>
        <v>0</v>
      </c>
      <c r="D139" s="4">
        <f>SUM(E139:F139)</f>
        <v>0</v>
      </c>
      <c r="E139" s="36"/>
      <c r="F139" s="36"/>
      <c r="G139" s="5"/>
      <c r="H139" s="36"/>
      <c r="I139" s="36"/>
      <c r="J139" s="5"/>
      <c r="K139" s="36"/>
      <c r="L139" s="36"/>
      <c r="M139" s="36"/>
    </row>
    <row r="140" spans="1:13" s="37" customFormat="1" ht="14.25" customHeight="1" x14ac:dyDescent="0.2">
      <c r="A140" s="82"/>
      <c r="B140" s="85"/>
      <c r="C140" s="78">
        <f>C138+C139</f>
        <v>169881</v>
      </c>
      <c r="D140" s="81">
        <f t="shared" ref="D140:M140" si="108">D138+D139</f>
        <v>0</v>
      </c>
      <c r="E140" s="81">
        <f t="shared" si="108"/>
        <v>0</v>
      </c>
      <c r="F140" s="81">
        <f t="shared" si="108"/>
        <v>0</v>
      </c>
      <c r="G140" s="81">
        <f t="shared" si="108"/>
        <v>0</v>
      </c>
      <c r="H140" s="81">
        <f t="shared" si="108"/>
        <v>0</v>
      </c>
      <c r="I140" s="81">
        <f t="shared" si="108"/>
        <v>0</v>
      </c>
      <c r="J140" s="81">
        <f t="shared" si="108"/>
        <v>169881</v>
      </c>
      <c r="K140" s="81">
        <f t="shared" si="108"/>
        <v>0</v>
      </c>
      <c r="L140" s="81">
        <f t="shared" si="108"/>
        <v>0</v>
      </c>
      <c r="M140" s="81">
        <f t="shared" si="108"/>
        <v>0</v>
      </c>
    </row>
    <row r="141" spans="1:13" s="37" customFormat="1" x14ac:dyDescent="0.2">
      <c r="A141" s="33" t="s">
        <v>129</v>
      </c>
      <c r="B141" s="33" t="s">
        <v>124</v>
      </c>
      <c r="C141" s="41">
        <f t="shared" ref="C141:M142" si="109">C129</f>
        <v>287319</v>
      </c>
      <c r="D141" s="41">
        <f t="shared" si="109"/>
        <v>0</v>
      </c>
      <c r="E141" s="41">
        <f t="shared" si="109"/>
        <v>0</v>
      </c>
      <c r="F141" s="41">
        <f t="shared" si="109"/>
        <v>0</v>
      </c>
      <c r="G141" s="41">
        <f t="shared" si="109"/>
        <v>47438</v>
      </c>
      <c r="H141" s="41">
        <f t="shared" si="109"/>
        <v>0</v>
      </c>
      <c r="I141" s="41">
        <f t="shared" si="109"/>
        <v>0</v>
      </c>
      <c r="J141" s="41">
        <f t="shared" si="109"/>
        <v>239881</v>
      </c>
      <c r="K141" s="41">
        <f t="shared" si="109"/>
        <v>0</v>
      </c>
      <c r="L141" s="41">
        <f t="shared" si="109"/>
        <v>0</v>
      </c>
      <c r="M141" s="41">
        <f t="shared" si="109"/>
        <v>0</v>
      </c>
    </row>
    <row r="142" spans="1:13" s="37" customFormat="1" x14ac:dyDescent="0.2">
      <c r="A142" s="33"/>
      <c r="B142" s="33"/>
      <c r="C142" s="41">
        <f t="shared" si="109"/>
        <v>-3000</v>
      </c>
      <c r="D142" s="41">
        <f t="shared" ref="D142:J142" si="110">D130</f>
        <v>0</v>
      </c>
      <c r="E142" s="41">
        <f t="shared" si="110"/>
        <v>0</v>
      </c>
      <c r="F142" s="41">
        <f t="shared" si="110"/>
        <v>0</v>
      </c>
      <c r="G142" s="41">
        <f t="shared" si="110"/>
        <v>-3000</v>
      </c>
      <c r="H142" s="41">
        <f t="shared" si="110"/>
        <v>0</v>
      </c>
      <c r="I142" s="41">
        <f t="shared" si="110"/>
        <v>0</v>
      </c>
      <c r="J142" s="41">
        <f t="shared" si="110"/>
        <v>0</v>
      </c>
      <c r="K142" s="41"/>
      <c r="L142" s="41"/>
      <c r="M142" s="41"/>
    </row>
    <row r="143" spans="1:13" s="37" customFormat="1" x14ac:dyDescent="0.2">
      <c r="A143" s="82"/>
      <c r="B143" s="82"/>
      <c r="C143" s="78">
        <f>C141+C142</f>
        <v>284319</v>
      </c>
      <c r="D143" s="81">
        <f t="shared" ref="D143:M143" si="111">D141+D142</f>
        <v>0</v>
      </c>
      <c r="E143" s="81">
        <f t="shared" si="111"/>
        <v>0</v>
      </c>
      <c r="F143" s="81">
        <f t="shared" si="111"/>
        <v>0</v>
      </c>
      <c r="G143" s="81">
        <f t="shared" si="111"/>
        <v>44438</v>
      </c>
      <c r="H143" s="81">
        <f t="shared" si="111"/>
        <v>0</v>
      </c>
      <c r="I143" s="81">
        <f t="shared" si="111"/>
        <v>0</v>
      </c>
      <c r="J143" s="81">
        <f t="shared" si="111"/>
        <v>239881</v>
      </c>
      <c r="K143" s="81">
        <f t="shared" si="111"/>
        <v>0</v>
      </c>
      <c r="L143" s="81">
        <f t="shared" si="111"/>
        <v>0</v>
      </c>
      <c r="M143" s="81">
        <f t="shared" si="111"/>
        <v>0</v>
      </c>
    </row>
    <row r="144" spans="1:13" s="37" customFormat="1" ht="38.25" x14ac:dyDescent="0.2">
      <c r="A144" s="22" t="s">
        <v>111</v>
      </c>
      <c r="B144" s="22" t="s">
        <v>112</v>
      </c>
      <c r="C144" s="7">
        <f>C147+C150+C153+C156+C159+C162+C165+C168+C171+C174</f>
        <v>303950</v>
      </c>
      <c r="D144" s="7">
        <f t="shared" ref="D144:M144" si="112">D147+D150+D153+D156+D159+D162+D165+D168+D171+D174</f>
        <v>0</v>
      </c>
      <c r="E144" s="7">
        <f t="shared" si="112"/>
        <v>0</v>
      </c>
      <c r="F144" s="7">
        <f t="shared" si="112"/>
        <v>0</v>
      </c>
      <c r="G144" s="7">
        <f t="shared" si="112"/>
        <v>175225</v>
      </c>
      <c r="H144" s="7">
        <f t="shared" si="112"/>
        <v>0</v>
      </c>
      <c r="I144" s="7">
        <f t="shared" si="112"/>
        <v>0</v>
      </c>
      <c r="J144" s="7">
        <f t="shared" si="112"/>
        <v>128725</v>
      </c>
      <c r="K144" s="7">
        <f t="shared" si="112"/>
        <v>0</v>
      </c>
      <c r="L144" s="7">
        <f t="shared" si="112"/>
        <v>0</v>
      </c>
      <c r="M144" s="7">
        <f t="shared" si="112"/>
        <v>0</v>
      </c>
    </row>
    <row r="145" spans="1:13" s="37" customFormat="1" x14ac:dyDescent="0.2">
      <c r="A145" s="22"/>
      <c r="B145" s="22"/>
      <c r="C145" s="7">
        <f>C148+C151+C154+C157+C160+C163+C166+C169+C172+C175</f>
        <v>66841</v>
      </c>
      <c r="D145" s="7">
        <f t="shared" ref="D145:M145" si="113">D148+D151+D154+D157+D160+D163+D166+D169+D172+D175</f>
        <v>0</v>
      </c>
      <c r="E145" s="7">
        <f t="shared" si="113"/>
        <v>0</v>
      </c>
      <c r="F145" s="7">
        <f t="shared" si="113"/>
        <v>0</v>
      </c>
      <c r="G145" s="7">
        <f t="shared" si="113"/>
        <v>16821</v>
      </c>
      <c r="H145" s="7">
        <f t="shared" si="113"/>
        <v>0</v>
      </c>
      <c r="I145" s="7">
        <f t="shared" si="113"/>
        <v>0</v>
      </c>
      <c r="J145" s="7">
        <f t="shared" si="113"/>
        <v>50020</v>
      </c>
      <c r="K145" s="7">
        <f t="shared" si="113"/>
        <v>0</v>
      </c>
      <c r="L145" s="7">
        <f t="shared" si="113"/>
        <v>0</v>
      </c>
      <c r="M145" s="7">
        <f t="shared" si="113"/>
        <v>0</v>
      </c>
    </row>
    <row r="146" spans="1:13" s="37" customFormat="1" x14ac:dyDescent="0.2">
      <c r="A146" s="82"/>
      <c r="B146" s="82"/>
      <c r="C146" s="78">
        <f>C144+C145</f>
        <v>370791</v>
      </c>
      <c r="D146" s="78">
        <f t="shared" ref="D146:M146" si="114">D144+D145</f>
        <v>0</v>
      </c>
      <c r="E146" s="78">
        <f t="shared" si="114"/>
        <v>0</v>
      </c>
      <c r="F146" s="78">
        <f t="shared" si="114"/>
        <v>0</v>
      </c>
      <c r="G146" s="78">
        <f t="shared" si="114"/>
        <v>192046</v>
      </c>
      <c r="H146" s="78">
        <f t="shared" si="114"/>
        <v>0</v>
      </c>
      <c r="I146" s="78">
        <f t="shared" si="114"/>
        <v>0</v>
      </c>
      <c r="J146" s="78">
        <f t="shared" si="114"/>
        <v>178745</v>
      </c>
      <c r="K146" s="78">
        <f t="shared" si="114"/>
        <v>0</v>
      </c>
      <c r="L146" s="78">
        <f t="shared" si="114"/>
        <v>0</v>
      </c>
      <c r="M146" s="78">
        <f t="shared" si="114"/>
        <v>0</v>
      </c>
    </row>
    <row r="147" spans="1:13" s="37" customFormat="1" x14ac:dyDescent="0.2">
      <c r="A147" s="20"/>
      <c r="B147" s="20" t="s">
        <v>49</v>
      </c>
      <c r="C147" s="4">
        <f>SUM(D147,G147,H147:M147)</f>
        <v>36713</v>
      </c>
      <c r="D147" s="4">
        <f t="shared" ref="D147:D174" si="115">SUM(E147:F147)</f>
        <v>0</v>
      </c>
      <c r="E147" s="21"/>
      <c r="F147" s="4"/>
      <c r="G147" s="4">
        <v>24063</v>
      </c>
      <c r="H147" s="4"/>
      <c r="I147" s="4"/>
      <c r="J147" s="4">
        <v>12650</v>
      </c>
      <c r="K147" s="40"/>
      <c r="L147" s="40"/>
      <c r="M147" s="36"/>
    </row>
    <row r="148" spans="1:13" s="37" customFormat="1" x14ac:dyDescent="0.2">
      <c r="A148" s="20"/>
      <c r="B148" s="20"/>
      <c r="C148" s="4">
        <f>SUM(D148,G148,H148:M148)</f>
        <v>10741</v>
      </c>
      <c r="D148" s="4">
        <f t="shared" ref="D148" si="116">SUM(E148:F148)</f>
        <v>0</v>
      </c>
      <c r="E148" s="21"/>
      <c r="F148" s="4"/>
      <c r="G148" s="4">
        <v>10741</v>
      </c>
      <c r="H148" s="4"/>
      <c r="I148" s="4"/>
      <c r="J148" s="4"/>
      <c r="K148" s="40"/>
      <c r="L148" s="40"/>
      <c r="M148" s="36"/>
    </row>
    <row r="149" spans="1:13" s="37" customFormat="1" x14ac:dyDescent="0.2">
      <c r="A149" s="80"/>
      <c r="B149" s="80"/>
      <c r="C149" s="78">
        <f>C147+C148</f>
        <v>47454</v>
      </c>
      <c r="D149" s="81">
        <f t="shared" ref="D149:M149" si="117">D147+D148</f>
        <v>0</v>
      </c>
      <c r="E149" s="81">
        <f t="shared" si="117"/>
        <v>0</v>
      </c>
      <c r="F149" s="81">
        <f t="shared" si="117"/>
        <v>0</v>
      </c>
      <c r="G149" s="81">
        <f t="shared" si="117"/>
        <v>34804</v>
      </c>
      <c r="H149" s="81">
        <f t="shared" si="117"/>
        <v>0</v>
      </c>
      <c r="I149" s="81">
        <f t="shared" si="117"/>
        <v>0</v>
      </c>
      <c r="J149" s="81">
        <f t="shared" si="117"/>
        <v>12650</v>
      </c>
      <c r="K149" s="81">
        <f t="shared" si="117"/>
        <v>0</v>
      </c>
      <c r="L149" s="81">
        <f t="shared" si="117"/>
        <v>0</v>
      </c>
      <c r="M149" s="81">
        <f t="shared" si="117"/>
        <v>0</v>
      </c>
    </row>
    <row r="150" spans="1:13" s="37" customFormat="1" x14ac:dyDescent="0.2">
      <c r="A150" s="20"/>
      <c r="B150" s="20" t="s">
        <v>101</v>
      </c>
      <c r="C150" s="4">
        <f t="shared" ref="C150:C174" si="118">SUM(D150,G150,H150:M150)</f>
        <v>6675</v>
      </c>
      <c r="D150" s="4">
        <f t="shared" si="115"/>
        <v>0</v>
      </c>
      <c r="E150" s="21"/>
      <c r="F150" s="4"/>
      <c r="G150" s="4">
        <v>6675</v>
      </c>
      <c r="H150" s="4"/>
      <c r="I150" s="4"/>
      <c r="J150" s="4"/>
      <c r="K150" s="40"/>
      <c r="L150" s="40"/>
      <c r="M150" s="36"/>
    </row>
    <row r="151" spans="1:13" s="37" customFormat="1" x14ac:dyDescent="0.2">
      <c r="A151" s="20"/>
      <c r="B151" s="20"/>
      <c r="C151" s="4">
        <f t="shared" ref="C151" si="119">SUM(D151,G151,H151:M151)</f>
        <v>0</v>
      </c>
      <c r="D151" s="4">
        <f t="shared" ref="D151" si="120">SUM(E151:F151)</f>
        <v>0</v>
      </c>
      <c r="E151" s="21"/>
      <c r="F151" s="4"/>
      <c r="G151" s="4"/>
      <c r="H151" s="4"/>
      <c r="I151" s="4"/>
      <c r="J151" s="4"/>
      <c r="K151" s="40"/>
      <c r="L151" s="40"/>
      <c r="M151" s="36"/>
    </row>
    <row r="152" spans="1:13" s="37" customFormat="1" x14ac:dyDescent="0.2">
      <c r="A152" s="80"/>
      <c r="B152" s="80"/>
      <c r="C152" s="78">
        <f>C150+C151</f>
        <v>6675</v>
      </c>
      <c r="D152" s="81">
        <f t="shared" ref="D152:M152" si="121">D150+D151</f>
        <v>0</v>
      </c>
      <c r="E152" s="81">
        <f t="shared" si="121"/>
        <v>0</v>
      </c>
      <c r="F152" s="81">
        <f t="shared" si="121"/>
        <v>0</v>
      </c>
      <c r="G152" s="81">
        <f t="shared" si="121"/>
        <v>6675</v>
      </c>
      <c r="H152" s="81">
        <f t="shared" si="121"/>
        <v>0</v>
      </c>
      <c r="I152" s="81">
        <f t="shared" si="121"/>
        <v>0</v>
      </c>
      <c r="J152" s="81">
        <f t="shared" si="121"/>
        <v>0</v>
      </c>
      <c r="K152" s="81">
        <f t="shared" si="121"/>
        <v>0</v>
      </c>
      <c r="L152" s="81">
        <f t="shared" si="121"/>
        <v>0</v>
      </c>
      <c r="M152" s="81">
        <f t="shared" si="121"/>
        <v>0</v>
      </c>
    </row>
    <row r="153" spans="1:13" s="37" customFormat="1" x14ac:dyDescent="0.2">
      <c r="A153" s="20"/>
      <c r="B153" s="20" t="s">
        <v>98</v>
      </c>
      <c r="C153" s="4">
        <f t="shared" si="118"/>
        <v>119746</v>
      </c>
      <c r="D153" s="4">
        <f t="shared" si="115"/>
        <v>0</v>
      </c>
      <c r="E153" s="21"/>
      <c r="F153" s="4"/>
      <c r="G153" s="4">
        <v>52619</v>
      </c>
      <c r="H153" s="4"/>
      <c r="I153" s="4"/>
      <c r="J153" s="4">
        <v>67127</v>
      </c>
      <c r="K153" s="40"/>
      <c r="L153" s="40"/>
      <c r="M153" s="36"/>
    </row>
    <row r="154" spans="1:13" s="37" customFormat="1" x14ac:dyDescent="0.2">
      <c r="A154" s="20"/>
      <c r="B154" s="20"/>
      <c r="C154" s="4">
        <f t="shared" ref="C154" si="122">SUM(D154,G154,H154:M154)</f>
        <v>50000</v>
      </c>
      <c r="D154" s="4">
        <f t="shared" ref="D154" si="123">SUM(E154:F154)</f>
        <v>0</v>
      </c>
      <c r="E154" s="21"/>
      <c r="F154" s="4"/>
      <c r="G154" s="4">
        <v>3200</v>
      </c>
      <c r="H154" s="4"/>
      <c r="I154" s="4"/>
      <c r="J154" s="4">
        <v>46800</v>
      </c>
      <c r="K154" s="40"/>
      <c r="L154" s="40"/>
      <c r="M154" s="36"/>
    </row>
    <row r="155" spans="1:13" s="37" customFormat="1" x14ac:dyDescent="0.2">
      <c r="A155" s="80"/>
      <c r="B155" s="80"/>
      <c r="C155" s="78">
        <f>C153+C154</f>
        <v>169746</v>
      </c>
      <c r="D155" s="81">
        <f t="shared" ref="D155:M155" si="124">D153+D154</f>
        <v>0</v>
      </c>
      <c r="E155" s="81">
        <f t="shared" si="124"/>
        <v>0</v>
      </c>
      <c r="F155" s="81">
        <f t="shared" si="124"/>
        <v>0</v>
      </c>
      <c r="G155" s="81">
        <f t="shared" si="124"/>
        <v>55819</v>
      </c>
      <c r="H155" s="81">
        <f t="shared" si="124"/>
        <v>0</v>
      </c>
      <c r="I155" s="81">
        <f t="shared" si="124"/>
        <v>0</v>
      </c>
      <c r="J155" s="81">
        <f t="shared" si="124"/>
        <v>113927</v>
      </c>
      <c r="K155" s="81">
        <f t="shared" si="124"/>
        <v>0</v>
      </c>
      <c r="L155" s="81">
        <f t="shared" si="124"/>
        <v>0</v>
      </c>
      <c r="M155" s="81">
        <f t="shared" si="124"/>
        <v>0</v>
      </c>
    </row>
    <row r="156" spans="1:13" s="37" customFormat="1" x14ac:dyDescent="0.2">
      <c r="A156" s="20"/>
      <c r="B156" s="20" t="s">
        <v>97</v>
      </c>
      <c r="C156" s="4">
        <f t="shared" si="118"/>
        <v>7707</v>
      </c>
      <c r="D156" s="4">
        <f t="shared" si="115"/>
        <v>0</v>
      </c>
      <c r="E156" s="21"/>
      <c r="F156" s="4"/>
      <c r="G156" s="5">
        <v>7707</v>
      </c>
      <c r="H156" s="4"/>
      <c r="I156" s="4"/>
      <c r="J156" s="4"/>
      <c r="K156" s="40"/>
      <c r="L156" s="40"/>
      <c r="M156" s="36"/>
    </row>
    <row r="157" spans="1:13" s="37" customFormat="1" x14ac:dyDescent="0.2">
      <c r="A157" s="20"/>
      <c r="B157" s="20"/>
      <c r="C157" s="4">
        <f t="shared" ref="C157" si="125">SUM(D157,G157,H157:M157)</f>
        <v>0</v>
      </c>
      <c r="D157" s="4">
        <f t="shared" ref="D157" si="126">SUM(E157:F157)</f>
        <v>0</v>
      </c>
      <c r="E157" s="21"/>
      <c r="F157" s="4"/>
      <c r="G157" s="5">
        <v>-220</v>
      </c>
      <c r="H157" s="4"/>
      <c r="I157" s="4"/>
      <c r="J157" s="4">
        <v>220</v>
      </c>
      <c r="K157" s="40"/>
      <c r="L157" s="40"/>
      <c r="M157" s="36"/>
    </row>
    <row r="158" spans="1:13" s="37" customFormat="1" x14ac:dyDescent="0.2">
      <c r="A158" s="80"/>
      <c r="B158" s="80"/>
      <c r="C158" s="78">
        <f>C156+C157</f>
        <v>7707</v>
      </c>
      <c r="D158" s="81">
        <f t="shared" ref="D158:M158" si="127">D156+D157</f>
        <v>0</v>
      </c>
      <c r="E158" s="81">
        <f t="shared" si="127"/>
        <v>0</v>
      </c>
      <c r="F158" s="81">
        <f t="shared" si="127"/>
        <v>0</v>
      </c>
      <c r="G158" s="81">
        <f t="shared" si="127"/>
        <v>7487</v>
      </c>
      <c r="H158" s="81">
        <f t="shared" si="127"/>
        <v>0</v>
      </c>
      <c r="I158" s="81">
        <f t="shared" si="127"/>
        <v>0</v>
      </c>
      <c r="J158" s="81">
        <f t="shared" si="127"/>
        <v>220</v>
      </c>
      <c r="K158" s="81">
        <f t="shared" si="127"/>
        <v>0</v>
      </c>
      <c r="L158" s="81">
        <f t="shared" si="127"/>
        <v>0</v>
      </c>
      <c r="M158" s="81">
        <f t="shared" si="127"/>
        <v>0</v>
      </c>
    </row>
    <row r="159" spans="1:13" s="37" customFormat="1" x14ac:dyDescent="0.2">
      <c r="A159" s="20"/>
      <c r="B159" s="20" t="s">
        <v>102</v>
      </c>
      <c r="C159" s="4">
        <f t="shared" si="118"/>
        <v>42435</v>
      </c>
      <c r="D159" s="4">
        <f t="shared" si="115"/>
        <v>0</v>
      </c>
      <c r="E159" s="21"/>
      <c r="F159" s="4"/>
      <c r="G159" s="4">
        <v>26935</v>
      </c>
      <c r="H159" s="4"/>
      <c r="I159" s="4"/>
      <c r="J159" s="4">
        <v>15500</v>
      </c>
      <c r="K159" s="40"/>
      <c r="L159" s="40"/>
      <c r="M159" s="36"/>
    </row>
    <row r="160" spans="1:13" s="37" customFormat="1" x14ac:dyDescent="0.2">
      <c r="A160" s="20"/>
      <c r="B160" s="20"/>
      <c r="C160" s="4">
        <f t="shared" ref="C160" si="128">SUM(D160,G160,H160:M160)</f>
        <v>3000</v>
      </c>
      <c r="D160" s="4">
        <f t="shared" ref="D160" si="129">SUM(E160:F160)</f>
        <v>0</v>
      </c>
      <c r="E160" s="21"/>
      <c r="F160" s="4"/>
      <c r="G160" s="4"/>
      <c r="H160" s="4"/>
      <c r="I160" s="4"/>
      <c r="J160" s="4">
        <v>3000</v>
      </c>
      <c r="K160" s="40"/>
      <c r="L160" s="40"/>
      <c r="M160" s="36"/>
    </row>
    <row r="161" spans="1:13" s="37" customFormat="1" x14ac:dyDescent="0.2">
      <c r="A161" s="80"/>
      <c r="B161" s="80"/>
      <c r="C161" s="78">
        <f>C159+C160</f>
        <v>45435</v>
      </c>
      <c r="D161" s="81">
        <f t="shared" ref="D161:M161" si="130">D159+D160</f>
        <v>0</v>
      </c>
      <c r="E161" s="81">
        <f t="shared" si="130"/>
        <v>0</v>
      </c>
      <c r="F161" s="81">
        <f t="shared" si="130"/>
        <v>0</v>
      </c>
      <c r="G161" s="81">
        <f t="shared" si="130"/>
        <v>26935</v>
      </c>
      <c r="H161" s="81">
        <f t="shared" si="130"/>
        <v>0</v>
      </c>
      <c r="I161" s="81">
        <f t="shared" si="130"/>
        <v>0</v>
      </c>
      <c r="J161" s="81">
        <f t="shared" si="130"/>
        <v>18500</v>
      </c>
      <c r="K161" s="81">
        <f t="shared" si="130"/>
        <v>0</v>
      </c>
      <c r="L161" s="81">
        <f t="shared" si="130"/>
        <v>0</v>
      </c>
      <c r="M161" s="81">
        <f t="shared" si="130"/>
        <v>0</v>
      </c>
    </row>
    <row r="162" spans="1:13" s="37" customFormat="1" x14ac:dyDescent="0.2">
      <c r="A162" s="35"/>
      <c r="B162" s="38" t="s">
        <v>103</v>
      </c>
      <c r="C162" s="4">
        <f t="shared" si="118"/>
        <v>30564</v>
      </c>
      <c r="D162" s="4">
        <f t="shared" si="115"/>
        <v>0</v>
      </c>
      <c r="E162" s="40"/>
      <c r="F162" s="40"/>
      <c r="G162" s="39">
        <v>26996</v>
      </c>
      <c r="H162" s="40"/>
      <c r="I162" s="40"/>
      <c r="J162" s="39">
        <v>3568</v>
      </c>
      <c r="K162" s="40"/>
      <c r="L162" s="40"/>
      <c r="M162" s="36"/>
    </row>
    <row r="163" spans="1:13" s="37" customFormat="1" x14ac:dyDescent="0.2">
      <c r="A163" s="35"/>
      <c r="B163" s="38"/>
      <c r="C163" s="4">
        <f t="shared" ref="C163" si="131">SUM(D163,G163,H163:M163)</f>
        <v>0</v>
      </c>
      <c r="D163" s="4">
        <f t="shared" ref="D163" si="132">SUM(E163:F163)</f>
        <v>0</v>
      </c>
      <c r="E163" s="40"/>
      <c r="F163" s="40"/>
      <c r="G163" s="39"/>
      <c r="H163" s="40"/>
      <c r="I163" s="40"/>
      <c r="J163" s="39"/>
      <c r="K163" s="40"/>
      <c r="L163" s="40"/>
      <c r="M163" s="36"/>
    </row>
    <row r="164" spans="1:13" s="37" customFormat="1" x14ac:dyDescent="0.2">
      <c r="A164" s="82"/>
      <c r="B164" s="80"/>
      <c r="C164" s="78">
        <f>C162+C163</f>
        <v>30564</v>
      </c>
      <c r="D164" s="81">
        <f t="shared" ref="D164:M164" si="133">D162+D163</f>
        <v>0</v>
      </c>
      <c r="E164" s="81">
        <f t="shared" si="133"/>
        <v>0</v>
      </c>
      <c r="F164" s="81">
        <f t="shared" si="133"/>
        <v>0</v>
      </c>
      <c r="G164" s="81">
        <f t="shared" si="133"/>
        <v>26996</v>
      </c>
      <c r="H164" s="81">
        <f t="shared" si="133"/>
        <v>0</v>
      </c>
      <c r="I164" s="81">
        <f t="shared" si="133"/>
        <v>0</v>
      </c>
      <c r="J164" s="81">
        <f t="shared" si="133"/>
        <v>3568</v>
      </c>
      <c r="K164" s="81">
        <f t="shared" si="133"/>
        <v>0</v>
      </c>
      <c r="L164" s="81">
        <f t="shared" si="133"/>
        <v>0</v>
      </c>
      <c r="M164" s="81">
        <f t="shared" si="133"/>
        <v>0</v>
      </c>
    </row>
    <row r="165" spans="1:13" s="37" customFormat="1" ht="12" customHeight="1" x14ac:dyDescent="0.2">
      <c r="A165" s="35"/>
      <c r="B165" s="38" t="s">
        <v>136</v>
      </c>
      <c r="C165" s="4">
        <f t="shared" si="118"/>
        <v>8166</v>
      </c>
      <c r="D165" s="4">
        <f t="shared" si="115"/>
        <v>0</v>
      </c>
      <c r="E165" s="40"/>
      <c r="F165" s="40"/>
      <c r="G165" s="39">
        <v>7466</v>
      </c>
      <c r="H165" s="40"/>
      <c r="I165" s="40"/>
      <c r="J165" s="39">
        <v>700</v>
      </c>
      <c r="K165" s="40"/>
      <c r="L165" s="40"/>
      <c r="M165" s="36"/>
    </row>
    <row r="166" spans="1:13" s="37" customFormat="1" ht="12" customHeight="1" x14ac:dyDescent="0.2">
      <c r="A166" s="35"/>
      <c r="B166" s="38"/>
      <c r="C166" s="4">
        <f t="shared" ref="C166" si="134">SUM(D166,G166,H166:M166)</f>
        <v>0</v>
      </c>
      <c r="D166" s="4">
        <f t="shared" ref="D166" si="135">SUM(E166:F166)</f>
        <v>0</v>
      </c>
      <c r="E166" s="40"/>
      <c r="F166" s="40"/>
      <c r="G166" s="39"/>
      <c r="H166" s="40"/>
      <c r="I166" s="40"/>
      <c r="J166" s="39"/>
      <c r="K166" s="40"/>
      <c r="L166" s="40"/>
      <c r="M166" s="36"/>
    </row>
    <row r="167" spans="1:13" s="37" customFormat="1" ht="12" customHeight="1" x14ac:dyDescent="0.2">
      <c r="A167" s="82"/>
      <c r="B167" s="80"/>
      <c r="C167" s="78">
        <f>C165+C166</f>
        <v>8166</v>
      </c>
      <c r="D167" s="81">
        <f t="shared" ref="D167:M167" si="136">D165+D166</f>
        <v>0</v>
      </c>
      <c r="E167" s="81">
        <f t="shared" si="136"/>
        <v>0</v>
      </c>
      <c r="F167" s="81">
        <f t="shared" si="136"/>
        <v>0</v>
      </c>
      <c r="G167" s="81">
        <f t="shared" si="136"/>
        <v>7466</v>
      </c>
      <c r="H167" s="81">
        <f t="shared" si="136"/>
        <v>0</v>
      </c>
      <c r="I167" s="81">
        <f t="shared" si="136"/>
        <v>0</v>
      </c>
      <c r="J167" s="81">
        <f t="shared" si="136"/>
        <v>700</v>
      </c>
      <c r="K167" s="81">
        <f t="shared" si="136"/>
        <v>0</v>
      </c>
      <c r="L167" s="81">
        <f t="shared" si="136"/>
        <v>0</v>
      </c>
      <c r="M167" s="81">
        <f t="shared" si="136"/>
        <v>0</v>
      </c>
    </row>
    <row r="168" spans="1:13" s="37" customFormat="1" x14ac:dyDescent="0.2">
      <c r="A168" s="35"/>
      <c r="B168" s="38" t="s">
        <v>137</v>
      </c>
      <c r="C168" s="4">
        <f t="shared" si="118"/>
        <v>6938</v>
      </c>
      <c r="D168" s="4">
        <f t="shared" si="115"/>
        <v>0</v>
      </c>
      <c r="E168" s="40"/>
      <c r="F168" s="40"/>
      <c r="G168" s="39">
        <v>4938</v>
      </c>
      <c r="H168" s="40"/>
      <c r="I168" s="40"/>
      <c r="J168" s="39">
        <v>2000</v>
      </c>
      <c r="K168" s="40"/>
      <c r="L168" s="40"/>
      <c r="M168" s="36"/>
    </row>
    <row r="169" spans="1:13" s="37" customFormat="1" x14ac:dyDescent="0.2">
      <c r="A169" s="35"/>
      <c r="B169" s="38"/>
      <c r="C169" s="4">
        <f t="shared" ref="C169" si="137">SUM(D169,G169,H169:M169)</f>
        <v>0</v>
      </c>
      <c r="D169" s="4">
        <f t="shared" ref="D169" si="138">SUM(E169:F169)</f>
        <v>0</v>
      </c>
      <c r="E169" s="40"/>
      <c r="F169" s="40"/>
      <c r="G169" s="39"/>
      <c r="H169" s="40"/>
      <c r="I169" s="40"/>
      <c r="J169" s="39"/>
      <c r="K169" s="40"/>
      <c r="L169" s="40"/>
      <c r="M169" s="36"/>
    </row>
    <row r="170" spans="1:13" s="37" customFormat="1" x14ac:dyDescent="0.2">
      <c r="A170" s="82"/>
      <c r="B170" s="80"/>
      <c r="C170" s="78">
        <f>C168+C169</f>
        <v>6938</v>
      </c>
      <c r="D170" s="81">
        <f t="shared" ref="D170:M170" si="139">D168+D169</f>
        <v>0</v>
      </c>
      <c r="E170" s="81">
        <f t="shared" si="139"/>
        <v>0</v>
      </c>
      <c r="F170" s="81">
        <f t="shared" si="139"/>
        <v>0</v>
      </c>
      <c r="G170" s="81">
        <f t="shared" si="139"/>
        <v>4938</v>
      </c>
      <c r="H170" s="81">
        <f t="shared" si="139"/>
        <v>0</v>
      </c>
      <c r="I170" s="81">
        <f t="shared" si="139"/>
        <v>0</v>
      </c>
      <c r="J170" s="81">
        <f t="shared" si="139"/>
        <v>2000</v>
      </c>
      <c r="K170" s="81">
        <f t="shared" si="139"/>
        <v>0</v>
      </c>
      <c r="L170" s="81">
        <f t="shared" si="139"/>
        <v>0</v>
      </c>
      <c r="M170" s="81">
        <f t="shared" si="139"/>
        <v>0</v>
      </c>
    </row>
    <row r="171" spans="1:13" s="37" customFormat="1" x14ac:dyDescent="0.2">
      <c r="A171" s="35"/>
      <c r="B171" s="38" t="s">
        <v>89</v>
      </c>
      <c r="C171" s="4">
        <f t="shared" si="118"/>
        <v>39219</v>
      </c>
      <c r="D171" s="4">
        <f t="shared" si="115"/>
        <v>0</v>
      </c>
      <c r="E171" s="40"/>
      <c r="F171" s="40"/>
      <c r="G171" s="39">
        <v>12039</v>
      </c>
      <c r="H171" s="40"/>
      <c r="I171" s="40"/>
      <c r="J171" s="39">
        <v>27180</v>
      </c>
      <c r="K171" s="40"/>
      <c r="L171" s="40"/>
      <c r="M171" s="36"/>
    </row>
    <row r="172" spans="1:13" s="37" customFormat="1" x14ac:dyDescent="0.2">
      <c r="A172" s="35"/>
      <c r="B172" s="38"/>
      <c r="C172" s="4">
        <f t="shared" ref="C172" si="140">SUM(D172,G172,H172:M172)</f>
        <v>3100</v>
      </c>
      <c r="D172" s="4">
        <f t="shared" ref="D172" si="141">SUM(E172:F172)</f>
        <v>0</v>
      </c>
      <c r="E172" s="40"/>
      <c r="F172" s="40"/>
      <c r="G172" s="39">
        <v>3100</v>
      </c>
      <c r="H172" s="40"/>
      <c r="I172" s="40"/>
      <c r="J172" s="39"/>
      <c r="K172" s="40"/>
      <c r="L172" s="40"/>
      <c r="M172" s="36"/>
    </row>
    <row r="173" spans="1:13" s="37" customFormat="1" x14ac:dyDescent="0.2">
      <c r="A173" s="82"/>
      <c r="B173" s="80"/>
      <c r="C173" s="78">
        <f>C171+C172</f>
        <v>42319</v>
      </c>
      <c r="D173" s="81">
        <f t="shared" ref="D173:M173" si="142">D171+D172</f>
        <v>0</v>
      </c>
      <c r="E173" s="81">
        <f t="shared" si="142"/>
        <v>0</v>
      </c>
      <c r="F173" s="81">
        <f t="shared" si="142"/>
        <v>0</v>
      </c>
      <c r="G173" s="81">
        <f t="shared" si="142"/>
        <v>15139</v>
      </c>
      <c r="H173" s="81">
        <f t="shared" si="142"/>
        <v>0</v>
      </c>
      <c r="I173" s="81">
        <f t="shared" si="142"/>
        <v>0</v>
      </c>
      <c r="J173" s="81">
        <f t="shared" si="142"/>
        <v>27180</v>
      </c>
      <c r="K173" s="81">
        <f t="shared" si="142"/>
        <v>0</v>
      </c>
      <c r="L173" s="81">
        <f t="shared" si="142"/>
        <v>0</v>
      </c>
      <c r="M173" s="81">
        <f t="shared" si="142"/>
        <v>0</v>
      </c>
    </row>
    <row r="174" spans="1:13" s="37" customFormat="1" x14ac:dyDescent="0.2">
      <c r="A174" s="35"/>
      <c r="B174" s="38" t="s">
        <v>110</v>
      </c>
      <c r="C174" s="4">
        <f t="shared" si="118"/>
        <v>5787</v>
      </c>
      <c r="D174" s="4">
        <f t="shared" si="115"/>
        <v>0</v>
      </c>
      <c r="E174" s="40"/>
      <c r="F174" s="40"/>
      <c r="G174" s="39">
        <v>5787</v>
      </c>
      <c r="H174" s="40"/>
      <c r="I174" s="40"/>
      <c r="J174" s="39"/>
      <c r="K174" s="40"/>
      <c r="L174" s="40"/>
      <c r="M174" s="36"/>
    </row>
    <row r="175" spans="1:13" s="37" customFormat="1" x14ac:dyDescent="0.2">
      <c r="A175" s="35"/>
      <c r="B175" s="38"/>
      <c r="C175" s="4">
        <f t="shared" ref="C175" si="143">SUM(D175,G175,H175:M175)</f>
        <v>0</v>
      </c>
      <c r="D175" s="4">
        <f t="shared" ref="D175" si="144">SUM(E175:F175)</f>
        <v>0</v>
      </c>
      <c r="E175" s="40"/>
      <c r="F175" s="40"/>
      <c r="G175" s="39"/>
      <c r="H175" s="40"/>
      <c r="I175" s="40"/>
      <c r="J175" s="39"/>
      <c r="K175" s="40"/>
      <c r="L175" s="40"/>
      <c r="M175" s="36"/>
    </row>
    <row r="176" spans="1:13" s="37" customFormat="1" x14ac:dyDescent="0.2">
      <c r="A176" s="82"/>
      <c r="B176" s="80"/>
      <c r="C176" s="78">
        <f>C174+C175</f>
        <v>5787</v>
      </c>
      <c r="D176" s="81">
        <f t="shared" ref="D176:M176" si="145">D174+D175</f>
        <v>0</v>
      </c>
      <c r="E176" s="81">
        <f t="shared" si="145"/>
        <v>0</v>
      </c>
      <c r="F176" s="81">
        <f t="shared" si="145"/>
        <v>0</v>
      </c>
      <c r="G176" s="81">
        <f t="shared" si="145"/>
        <v>5787</v>
      </c>
      <c r="H176" s="81">
        <f t="shared" si="145"/>
        <v>0</v>
      </c>
      <c r="I176" s="81">
        <f t="shared" si="145"/>
        <v>0</v>
      </c>
      <c r="J176" s="81">
        <f t="shared" si="145"/>
        <v>0</v>
      </c>
      <c r="K176" s="81">
        <f t="shared" si="145"/>
        <v>0</v>
      </c>
      <c r="L176" s="81">
        <f t="shared" si="145"/>
        <v>0</v>
      </c>
      <c r="M176" s="81">
        <f t="shared" si="145"/>
        <v>0</v>
      </c>
    </row>
    <row r="177" spans="1:13" s="37" customFormat="1" x14ac:dyDescent="0.2">
      <c r="A177" s="22" t="s">
        <v>104</v>
      </c>
      <c r="B177" s="22" t="s">
        <v>105</v>
      </c>
      <c r="C177" s="7">
        <f>C180+C183+C186+C189+C192+C195</f>
        <v>1333086</v>
      </c>
      <c r="D177" s="7">
        <f t="shared" ref="D177:M177" si="146">D180+D183+D186+D189+D192+D195</f>
        <v>101731</v>
      </c>
      <c r="E177" s="7">
        <f t="shared" si="146"/>
        <v>82313</v>
      </c>
      <c r="F177" s="7">
        <f t="shared" si="146"/>
        <v>19418</v>
      </c>
      <c r="G177" s="7">
        <f t="shared" si="146"/>
        <v>104384</v>
      </c>
      <c r="H177" s="7">
        <f t="shared" si="146"/>
        <v>6000</v>
      </c>
      <c r="I177" s="7">
        <f t="shared" si="146"/>
        <v>0</v>
      </c>
      <c r="J177" s="7">
        <f t="shared" si="146"/>
        <v>1120971</v>
      </c>
      <c r="K177" s="7">
        <f t="shared" si="146"/>
        <v>0</v>
      </c>
      <c r="L177" s="7">
        <f t="shared" si="146"/>
        <v>0</v>
      </c>
      <c r="M177" s="7">
        <f t="shared" si="146"/>
        <v>0</v>
      </c>
    </row>
    <row r="178" spans="1:13" s="37" customFormat="1" x14ac:dyDescent="0.2">
      <c r="A178" s="22"/>
      <c r="B178" s="22"/>
      <c r="C178" s="7">
        <f>C181+C184+C187+C190+C193+C196</f>
        <v>-368035</v>
      </c>
      <c r="D178" s="7">
        <f t="shared" ref="D178:M178" si="147">D181+D184+D187+D190+D193+D196</f>
        <v>0</v>
      </c>
      <c r="E178" s="7">
        <f t="shared" si="147"/>
        <v>0</v>
      </c>
      <c r="F178" s="7">
        <f t="shared" si="147"/>
        <v>0</v>
      </c>
      <c r="G178" s="7">
        <f t="shared" si="147"/>
        <v>0</v>
      </c>
      <c r="H178" s="7">
        <f t="shared" si="147"/>
        <v>0</v>
      </c>
      <c r="I178" s="7">
        <f t="shared" si="147"/>
        <v>0</v>
      </c>
      <c r="J178" s="7">
        <f t="shared" si="147"/>
        <v>-368035</v>
      </c>
      <c r="K178" s="7">
        <f t="shared" si="147"/>
        <v>0</v>
      </c>
      <c r="L178" s="7">
        <f t="shared" si="147"/>
        <v>0</v>
      </c>
      <c r="M178" s="7">
        <f t="shared" si="147"/>
        <v>0</v>
      </c>
    </row>
    <row r="179" spans="1:13" s="37" customFormat="1" x14ac:dyDescent="0.2">
      <c r="A179" s="82"/>
      <c r="B179" s="82"/>
      <c r="C179" s="78">
        <f>C177+C178</f>
        <v>965051</v>
      </c>
      <c r="D179" s="78">
        <f t="shared" ref="D179:M179" si="148">D177+D178</f>
        <v>101731</v>
      </c>
      <c r="E179" s="78">
        <f t="shared" si="148"/>
        <v>82313</v>
      </c>
      <c r="F179" s="78">
        <f t="shared" si="148"/>
        <v>19418</v>
      </c>
      <c r="G179" s="78">
        <f t="shared" si="148"/>
        <v>104384</v>
      </c>
      <c r="H179" s="78">
        <f t="shared" si="148"/>
        <v>6000</v>
      </c>
      <c r="I179" s="78">
        <f t="shared" si="148"/>
        <v>0</v>
      </c>
      <c r="J179" s="78">
        <f t="shared" si="148"/>
        <v>752936</v>
      </c>
      <c r="K179" s="78">
        <f t="shared" si="148"/>
        <v>0</v>
      </c>
      <c r="L179" s="78">
        <f t="shared" si="148"/>
        <v>0</v>
      </c>
      <c r="M179" s="78">
        <f t="shared" si="148"/>
        <v>0</v>
      </c>
    </row>
    <row r="180" spans="1:13" s="37" customFormat="1" x14ac:dyDescent="0.2">
      <c r="A180" s="20"/>
      <c r="B180" s="38" t="s">
        <v>173</v>
      </c>
      <c r="C180" s="5">
        <f t="shared" ref="C180:C195" si="149">SUM(D180,G180,H180:M180)</f>
        <v>621086</v>
      </c>
      <c r="D180" s="5">
        <f>SUM(E180:F180)</f>
        <v>101731</v>
      </c>
      <c r="E180" s="44">
        <v>82313</v>
      </c>
      <c r="F180" s="5">
        <v>19418</v>
      </c>
      <c r="G180" s="5">
        <v>104384</v>
      </c>
      <c r="H180" s="5">
        <v>6000</v>
      </c>
      <c r="I180" s="5"/>
      <c r="J180" s="5">
        <v>408971</v>
      </c>
      <c r="K180" s="5"/>
      <c r="L180" s="40"/>
      <c r="M180" s="36"/>
    </row>
    <row r="181" spans="1:13" s="37" customFormat="1" ht="17.25" customHeight="1" x14ac:dyDescent="0.2">
      <c r="A181" s="20"/>
      <c r="B181" s="20"/>
      <c r="C181" s="5">
        <f t="shared" ref="C181" si="150">SUM(D181,G181,H181:M181)</f>
        <v>-252405</v>
      </c>
      <c r="D181" s="5">
        <f>SUM(E181:F181)</f>
        <v>0</v>
      </c>
      <c r="E181" s="21"/>
      <c r="F181" s="4"/>
      <c r="G181" s="4"/>
      <c r="H181" s="4"/>
      <c r="I181" s="4"/>
      <c r="J181" s="4">
        <v>-252405</v>
      </c>
      <c r="K181" s="4"/>
      <c r="L181" s="40"/>
      <c r="M181" s="36"/>
    </row>
    <row r="182" spans="1:13" s="37" customFormat="1" ht="15.75" customHeight="1" x14ac:dyDescent="0.2">
      <c r="A182" s="80"/>
      <c r="B182" s="80"/>
      <c r="C182" s="78">
        <f>C180+C181</f>
        <v>368681</v>
      </c>
      <c r="D182" s="81">
        <f t="shared" ref="D182:M182" si="151">D180+D181</f>
        <v>101731</v>
      </c>
      <c r="E182" s="81">
        <f t="shared" si="151"/>
        <v>82313</v>
      </c>
      <c r="F182" s="81">
        <f t="shared" si="151"/>
        <v>19418</v>
      </c>
      <c r="G182" s="81">
        <f t="shared" si="151"/>
        <v>104384</v>
      </c>
      <c r="H182" s="81">
        <f t="shared" si="151"/>
        <v>6000</v>
      </c>
      <c r="I182" s="81">
        <f t="shared" si="151"/>
        <v>0</v>
      </c>
      <c r="J182" s="81">
        <f t="shared" si="151"/>
        <v>156566</v>
      </c>
      <c r="K182" s="81">
        <f t="shared" si="151"/>
        <v>0</v>
      </c>
      <c r="L182" s="81">
        <f t="shared" si="151"/>
        <v>0</v>
      </c>
      <c r="M182" s="81">
        <f t="shared" si="151"/>
        <v>0</v>
      </c>
    </row>
    <row r="183" spans="1:13" s="37" customFormat="1" ht="17.25" customHeight="1" x14ac:dyDescent="0.2">
      <c r="A183" s="20"/>
      <c r="B183" s="20" t="s">
        <v>220</v>
      </c>
      <c r="C183" s="4">
        <f t="shared" si="149"/>
        <v>152900</v>
      </c>
      <c r="D183" s="4">
        <f t="shared" ref="D183:D186" si="152">SUM(E183:F183)</f>
        <v>0</v>
      </c>
      <c r="E183" s="21"/>
      <c r="F183" s="4"/>
      <c r="G183" s="4"/>
      <c r="H183" s="4"/>
      <c r="I183" s="4"/>
      <c r="J183" s="4">
        <v>152900</v>
      </c>
      <c r="K183" s="4"/>
      <c r="L183" s="40"/>
      <c r="M183" s="36"/>
    </row>
    <row r="184" spans="1:13" s="37" customFormat="1" ht="17.25" customHeight="1" x14ac:dyDescent="0.2">
      <c r="A184" s="20"/>
      <c r="B184" s="20"/>
      <c r="C184" s="4">
        <f t="shared" ref="C184" si="153">SUM(D184,G184,H184:M184)</f>
        <v>-50000</v>
      </c>
      <c r="D184" s="4">
        <f t="shared" ref="D184" si="154">SUM(E184:F184)</f>
        <v>0</v>
      </c>
      <c r="E184" s="21"/>
      <c r="F184" s="4"/>
      <c r="G184" s="4"/>
      <c r="H184" s="4"/>
      <c r="I184" s="4"/>
      <c r="J184" s="4">
        <v>-50000</v>
      </c>
      <c r="K184" s="4"/>
      <c r="L184" s="40"/>
      <c r="M184" s="36"/>
    </row>
    <row r="185" spans="1:13" s="37" customFormat="1" ht="17.25" customHeight="1" x14ac:dyDescent="0.2">
      <c r="A185" s="80"/>
      <c r="B185" s="80"/>
      <c r="C185" s="78">
        <f>C183+C184</f>
        <v>102900</v>
      </c>
      <c r="D185" s="81">
        <f t="shared" ref="D185:M185" si="155">D183+D184</f>
        <v>0</v>
      </c>
      <c r="E185" s="81">
        <f t="shared" si="155"/>
        <v>0</v>
      </c>
      <c r="F185" s="81">
        <f t="shared" si="155"/>
        <v>0</v>
      </c>
      <c r="G185" s="81">
        <f t="shared" si="155"/>
        <v>0</v>
      </c>
      <c r="H185" s="81">
        <f t="shared" si="155"/>
        <v>0</v>
      </c>
      <c r="I185" s="81">
        <f t="shared" si="155"/>
        <v>0</v>
      </c>
      <c r="J185" s="81">
        <f t="shared" si="155"/>
        <v>102900</v>
      </c>
      <c r="K185" s="81">
        <f t="shared" si="155"/>
        <v>0</v>
      </c>
      <c r="L185" s="81">
        <f t="shared" si="155"/>
        <v>0</v>
      </c>
      <c r="M185" s="81">
        <f t="shared" si="155"/>
        <v>0</v>
      </c>
    </row>
    <row r="186" spans="1:13" s="37" customFormat="1" ht="15.75" customHeight="1" x14ac:dyDescent="0.2">
      <c r="A186" s="20"/>
      <c r="B186" s="20" t="s">
        <v>225</v>
      </c>
      <c r="C186" s="4">
        <f t="shared" si="149"/>
        <v>200000</v>
      </c>
      <c r="D186" s="4">
        <f t="shared" si="152"/>
        <v>0</v>
      </c>
      <c r="E186" s="21"/>
      <c r="F186" s="4"/>
      <c r="G186" s="4"/>
      <c r="H186" s="4"/>
      <c r="I186" s="4"/>
      <c r="J186" s="4">
        <v>200000</v>
      </c>
      <c r="K186" s="4"/>
      <c r="L186" s="40"/>
      <c r="M186" s="36"/>
    </row>
    <row r="187" spans="1:13" s="37" customFormat="1" ht="15.75" customHeight="1" x14ac:dyDescent="0.2">
      <c r="A187" s="20"/>
      <c r="B187" s="20"/>
      <c r="C187" s="4">
        <f t="shared" ref="C187" si="156">SUM(D187,G187,H187:M187)</f>
        <v>0</v>
      </c>
      <c r="D187" s="4">
        <f t="shared" ref="D187" si="157">SUM(E187:F187)</f>
        <v>0</v>
      </c>
      <c r="E187" s="21"/>
      <c r="F187" s="4"/>
      <c r="G187" s="4"/>
      <c r="H187" s="4"/>
      <c r="I187" s="4"/>
      <c r="J187" s="4"/>
      <c r="K187" s="4"/>
      <c r="L187" s="40"/>
      <c r="M187" s="36"/>
    </row>
    <row r="188" spans="1:13" s="37" customFormat="1" ht="15.75" customHeight="1" x14ac:dyDescent="0.2">
      <c r="A188" s="80"/>
      <c r="B188" s="80"/>
      <c r="C188" s="78">
        <f>C186+C187</f>
        <v>200000</v>
      </c>
      <c r="D188" s="81">
        <f t="shared" ref="D188:M188" si="158">D186+D187</f>
        <v>0</v>
      </c>
      <c r="E188" s="81">
        <f t="shared" si="158"/>
        <v>0</v>
      </c>
      <c r="F188" s="81">
        <f t="shared" si="158"/>
        <v>0</v>
      </c>
      <c r="G188" s="81">
        <f t="shared" si="158"/>
        <v>0</v>
      </c>
      <c r="H188" s="81">
        <f t="shared" si="158"/>
        <v>0</v>
      </c>
      <c r="I188" s="81">
        <f t="shared" si="158"/>
        <v>0</v>
      </c>
      <c r="J188" s="81">
        <f t="shared" si="158"/>
        <v>200000</v>
      </c>
      <c r="K188" s="81">
        <f t="shared" si="158"/>
        <v>0</v>
      </c>
      <c r="L188" s="81">
        <f t="shared" si="158"/>
        <v>0</v>
      </c>
      <c r="M188" s="81">
        <f t="shared" si="158"/>
        <v>0</v>
      </c>
    </row>
    <row r="189" spans="1:13" s="37" customFormat="1" ht="12.75" customHeight="1" x14ac:dyDescent="0.2">
      <c r="A189" s="20"/>
      <c r="B189" s="20" t="s">
        <v>219</v>
      </c>
      <c r="C189" s="4">
        <f t="shared" si="149"/>
        <v>343017</v>
      </c>
      <c r="D189" s="4">
        <f>SUM(E189:F189)</f>
        <v>0</v>
      </c>
      <c r="E189" s="21"/>
      <c r="F189" s="4"/>
      <c r="G189" s="4"/>
      <c r="H189" s="4"/>
      <c r="I189" s="4"/>
      <c r="J189" s="4">
        <v>343017</v>
      </c>
      <c r="K189" s="4"/>
      <c r="L189" s="39"/>
      <c r="M189" s="5"/>
    </row>
    <row r="190" spans="1:13" s="37" customFormat="1" ht="12.75" customHeight="1" x14ac:dyDescent="0.2">
      <c r="A190" s="20"/>
      <c r="B190" s="20"/>
      <c r="C190" s="4">
        <f t="shared" ref="C190" si="159">SUM(D190,G190,H190:M190)</f>
        <v>-65630</v>
      </c>
      <c r="D190" s="4">
        <f>SUM(E190:F190)</f>
        <v>0</v>
      </c>
      <c r="E190" s="21"/>
      <c r="F190" s="4"/>
      <c r="G190" s="4"/>
      <c r="H190" s="4"/>
      <c r="I190" s="4"/>
      <c r="J190" s="4">
        <v>-65630</v>
      </c>
      <c r="K190" s="4"/>
      <c r="L190" s="39"/>
      <c r="M190" s="5"/>
    </row>
    <row r="191" spans="1:13" s="37" customFormat="1" ht="12.75" customHeight="1" x14ac:dyDescent="0.2">
      <c r="A191" s="80"/>
      <c r="B191" s="80"/>
      <c r="C191" s="78">
        <f>C189+C190</f>
        <v>277387</v>
      </c>
      <c r="D191" s="81">
        <f t="shared" ref="D191:M191" si="160">D189+D190</f>
        <v>0</v>
      </c>
      <c r="E191" s="81">
        <f t="shared" si="160"/>
        <v>0</v>
      </c>
      <c r="F191" s="81">
        <f t="shared" si="160"/>
        <v>0</v>
      </c>
      <c r="G191" s="81">
        <f t="shared" si="160"/>
        <v>0</v>
      </c>
      <c r="H191" s="81">
        <f t="shared" si="160"/>
        <v>0</v>
      </c>
      <c r="I191" s="81">
        <f t="shared" si="160"/>
        <v>0</v>
      </c>
      <c r="J191" s="81">
        <f t="shared" si="160"/>
        <v>277387</v>
      </c>
      <c r="K191" s="81">
        <f t="shared" si="160"/>
        <v>0</v>
      </c>
      <c r="L191" s="81">
        <f t="shared" si="160"/>
        <v>0</v>
      </c>
      <c r="M191" s="81">
        <f t="shared" si="160"/>
        <v>0</v>
      </c>
    </row>
    <row r="192" spans="1:13" s="37" customFormat="1" ht="12.75" customHeight="1" x14ac:dyDescent="0.2">
      <c r="A192" s="20"/>
      <c r="B192" s="20" t="s">
        <v>231</v>
      </c>
      <c r="C192" s="4">
        <f t="shared" si="149"/>
        <v>5000</v>
      </c>
      <c r="D192" s="4">
        <f t="shared" ref="D192:D195" si="161">SUM(E192:F192)</f>
        <v>0</v>
      </c>
      <c r="E192" s="21"/>
      <c r="F192" s="4"/>
      <c r="G192" s="4"/>
      <c r="H192" s="4"/>
      <c r="I192" s="4"/>
      <c r="J192" s="4">
        <v>5000</v>
      </c>
      <c r="K192" s="4"/>
      <c r="L192" s="39"/>
      <c r="M192" s="5"/>
    </row>
    <row r="193" spans="1:13" s="37" customFormat="1" ht="12.75" customHeight="1" x14ac:dyDescent="0.2">
      <c r="A193" s="20"/>
      <c r="B193" s="20"/>
      <c r="C193" s="4">
        <f t="shared" ref="C193" si="162">SUM(D193,G193,H193:M193)</f>
        <v>0</v>
      </c>
      <c r="D193" s="4">
        <f t="shared" ref="D193" si="163">SUM(E193:F193)</f>
        <v>0</v>
      </c>
      <c r="E193" s="21"/>
      <c r="F193" s="4"/>
      <c r="G193" s="4"/>
      <c r="H193" s="4"/>
      <c r="I193" s="4"/>
      <c r="J193" s="4"/>
      <c r="K193" s="4"/>
      <c r="L193" s="39"/>
      <c r="M193" s="5"/>
    </row>
    <row r="194" spans="1:13" s="37" customFormat="1" ht="12.75" customHeight="1" x14ac:dyDescent="0.2">
      <c r="A194" s="80"/>
      <c r="B194" s="80"/>
      <c r="C194" s="78">
        <f>C192+C193</f>
        <v>5000</v>
      </c>
      <c r="D194" s="81">
        <f t="shared" ref="D194:M194" si="164">D192+D193</f>
        <v>0</v>
      </c>
      <c r="E194" s="81">
        <f t="shared" si="164"/>
        <v>0</v>
      </c>
      <c r="F194" s="81">
        <f t="shared" si="164"/>
        <v>0</v>
      </c>
      <c r="G194" s="81">
        <f t="shared" si="164"/>
        <v>0</v>
      </c>
      <c r="H194" s="81">
        <f t="shared" si="164"/>
        <v>0</v>
      </c>
      <c r="I194" s="81">
        <f t="shared" si="164"/>
        <v>0</v>
      </c>
      <c r="J194" s="81">
        <f t="shared" si="164"/>
        <v>5000</v>
      </c>
      <c r="K194" s="81">
        <f t="shared" si="164"/>
        <v>0</v>
      </c>
      <c r="L194" s="81">
        <f t="shared" si="164"/>
        <v>0</v>
      </c>
      <c r="M194" s="81">
        <f t="shared" si="164"/>
        <v>0</v>
      </c>
    </row>
    <row r="195" spans="1:13" s="37" customFormat="1" ht="12.75" customHeight="1" x14ac:dyDescent="0.2">
      <c r="A195" s="20"/>
      <c r="B195" s="20" t="s">
        <v>232</v>
      </c>
      <c r="C195" s="4">
        <f t="shared" si="149"/>
        <v>11083</v>
      </c>
      <c r="D195" s="4">
        <f t="shared" si="161"/>
        <v>0</v>
      </c>
      <c r="E195" s="21"/>
      <c r="F195" s="4"/>
      <c r="G195" s="4"/>
      <c r="H195" s="4"/>
      <c r="I195" s="4"/>
      <c r="J195" s="4">
        <v>11083</v>
      </c>
      <c r="K195" s="4"/>
      <c r="L195" s="39"/>
      <c r="M195" s="5"/>
    </row>
    <row r="196" spans="1:13" s="37" customFormat="1" ht="12.75" customHeight="1" x14ac:dyDescent="0.2">
      <c r="A196" s="86"/>
      <c r="B196" s="86"/>
      <c r="C196" s="65">
        <f t="shared" ref="C196" si="165">SUM(D196,G196,H196:M196)</f>
        <v>0</v>
      </c>
      <c r="D196" s="65">
        <f t="shared" ref="D196" si="166">SUM(E196:F196)</f>
        <v>0</v>
      </c>
      <c r="E196" s="87"/>
      <c r="F196" s="65"/>
      <c r="G196" s="65"/>
      <c r="H196" s="65"/>
      <c r="I196" s="65"/>
      <c r="J196" s="65"/>
      <c r="K196" s="65"/>
      <c r="L196" s="88"/>
      <c r="M196" s="65"/>
    </row>
    <row r="197" spans="1:13" s="37" customFormat="1" ht="12.75" customHeight="1" x14ac:dyDescent="0.2">
      <c r="A197" s="80"/>
      <c r="B197" s="80"/>
      <c r="C197" s="78">
        <f>C195+C196</f>
        <v>11083</v>
      </c>
      <c r="D197" s="81">
        <f t="shared" ref="D197:M197" si="167">D195+D196</f>
        <v>0</v>
      </c>
      <c r="E197" s="81">
        <f t="shared" si="167"/>
        <v>0</v>
      </c>
      <c r="F197" s="81">
        <f t="shared" si="167"/>
        <v>0</v>
      </c>
      <c r="G197" s="81">
        <f t="shared" si="167"/>
        <v>0</v>
      </c>
      <c r="H197" s="81">
        <f t="shared" si="167"/>
        <v>0</v>
      </c>
      <c r="I197" s="81">
        <f t="shared" si="167"/>
        <v>0</v>
      </c>
      <c r="J197" s="81">
        <f t="shared" si="167"/>
        <v>11083</v>
      </c>
      <c r="K197" s="81">
        <f t="shared" si="167"/>
        <v>0</v>
      </c>
      <c r="L197" s="81">
        <f t="shared" si="167"/>
        <v>0</v>
      </c>
      <c r="M197" s="81">
        <f t="shared" si="167"/>
        <v>0</v>
      </c>
    </row>
    <row r="198" spans="1:13" s="37" customFormat="1" x14ac:dyDescent="0.2">
      <c r="A198" s="22" t="s">
        <v>106</v>
      </c>
      <c r="B198" s="22" t="s">
        <v>107</v>
      </c>
      <c r="C198" s="7">
        <f>C201</f>
        <v>60000</v>
      </c>
      <c r="D198" s="7">
        <f t="shared" ref="D198:M198" si="168">D201</f>
        <v>0</v>
      </c>
      <c r="E198" s="7">
        <f t="shared" si="168"/>
        <v>0</v>
      </c>
      <c r="F198" s="7">
        <f t="shared" si="168"/>
        <v>0</v>
      </c>
      <c r="G198" s="7">
        <f t="shared" si="168"/>
        <v>0</v>
      </c>
      <c r="H198" s="7">
        <f t="shared" si="168"/>
        <v>60000</v>
      </c>
      <c r="I198" s="7">
        <f t="shared" si="168"/>
        <v>0</v>
      </c>
      <c r="J198" s="7">
        <f t="shared" si="168"/>
        <v>0</v>
      </c>
      <c r="K198" s="7">
        <f t="shared" si="168"/>
        <v>0</v>
      </c>
      <c r="L198" s="7">
        <f t="shared" si="168"/>
        <v>0</v>
      </c>
      <c r="M198" s="7">
        <f t="shared" si="168"/>
        <v>0</v>
      </c>
    </row>
    <row r="199" spans="1:13" s="37" customFormat="1" x14ac:dyDescent="0.2">
      <c r="A199" s="22"/>
      <c r="B199" s="22"/>
      <c r="C199" s="7">
        <f>C202</f>
        <v>0</v>
      </c>
      <c r="D199" s="7">
        <f t="shared" ref="D199:M199" si="169">D202</f>
        <v>0</v>
      </c>
      <c r="E199" s="7">
        <f t="shared" si="169"/>
        <v>0</v>
      </c>
      <c r="F199" s="7">
        <f t="shared" si="169"/>
        <v>0</v>
      </c>
      <c r="G199" s="7">
        <f t="shared" si="169"/>
        <v>0</v>
      </c>
      <c r="H199" s="7">
        <f t="shared" si="169"/>
        <v>0</v>
      </c>
      <c r="I199" s="7">
        <f t="shared" si="169"/>
        <v>0</v>
      </c>
      <c r="J199" s="7">
        <f t="shared" si="169"/>
        <v>0</v>
      </c>
      <c r="K199" s="7">
        <f t="shared" si="169"/>
        <v>0</v>
      </c>
      <c r="L199" s="7">
        <f t="shared" si="169"/>
        <v>0</v>
      </c>
      <c r="M199" s="7">
        <f t="shared" si="169"/>
        <v>0</v>
      </c>
    </row>
    <row r="200" spans="1:13" s="37" customFormat="1" x14ac:dyDescent="0.2">
      <c r="A200" s="82"/>
      <c r="B200" s="82"/>
      <c r="C200" s="78">
        <f>C198+C199</f>
        <v>60000</v>
      </c>
      <c r="D200" s="78">
        <f t="shared" ref="D200:M200" si="170">D198+D199</f>
        <v>0</v>
      </c>
      <c r="E200" s="78">
        <f t="shared" si="170"/>
        <v>0</v>
      </c>
      <c r="F200" s="78">
        <f t="shared" si="170"/>
        <v>0</v>
      </c>
      <c r="G200" s="78">
        <f t="shared" si="170"/>
        <v>0</v>
      </c>
      <c r="H200" s="78">
        <f t="shared" si="170"/>
        <v>60000</v>
      </c>
      <c r="I200" s="78">
        <f t="shared" si="170"/>
        <v>0</v>
      </c>
      <c r="J200" s="78">
        <f t="shared" si="170"/>
        <v>0</v>
      </c>
      <c r="K200" s="78">
        <f t="shared" si="170"/>
        <v>0</v>
      </c>
      <c r="L200" s="78">
        <f t="shared" si="170"/>
        <v>0</v>
      </c>
      <c r="M200" s="78">
        <f t="shared" si="170"/>
        <v>0</v>
      </c>
    </row>
    <row r="201" spans="1:13" s="37" customFormat="1" ht="25.5" x14ac:dyDescent="0.2">
      <c r="A201" s="20"/>
      <c r="B201" s="20" t="s">
        <v>147</v>
      </c>
      <c r="C201" s="4">
        <f>SUM(D201,G201,H201:M201)</f>
        <v>60000</v>
      </c>
      <c r="D201" s="4">
        <f>SUM(E201:F201)</f>
        <v>0</v>
      </c>
      <c r="E201" s="21"/>
      <c r="F201" s="4"/>
      <c r="G201" s="4"/>
      <c r="H201" s="5">
        <v>60000</v>
      </c>
      <c r="I201" s="4"/>
      <c r="J201" s="4"/>
      <c r="K201" s="4"/>
      <c r="L201" s="40"/>
      <c r="M201" s="36"/>
    </row>
    <row r="202" spans="1:13" s="37" customFormat="1" x14ac:dyDescent="0.2">
      <c r="A202" s="20"/>
      <c r="B202" s="20"/>
      <c r="C202" s="4">
        <f>SUM(D202,G202,H202:M202)</f>
        <v>0</v>
      </c>
      <c r="D202" s="4">
        <f>SUM(E202:F202)</f>
        <v>0</v>
      </c>
      <c r="E202" s="21"/>
      <c r="F202" s="4"/>
      <c r="G202" s="4"/>
      <c r="H202" s="5"/>
      <c r="I202" s="4"/>
      <c r="J202" s="4"/>
      <c r="K202" s="4"/>
      <c r="L202" s="40"/>
      <c r="M202" s="36"/>
    </row>
    <row r="203" spans="1:13" s="37" customFormat="1" x14ac:dyDescent="0.2">
      <c r="A203" s="80"/>
      <c r="B203" s="80"/>
      <c r="C203" s="81">
        <f>C201+C202</f>
        <v>60000</v>
      </c>
      <c r="D203" s="81">
        <f t="shared" ref="D203:M203" si="171">D201+D202</f>
        <v>0</v>
      </c>
      <c r="E203" s="81">
        <f t="shared" si="171"/>
        <v>0</v>
      </c>
      <c r="F203" s="81">
        <f t="shared" si="171"/>
        <v>0</v>
      </c>
      <c r="G203" s="81">
        <f t="shared" si="171"/>
        <v>0</v>
      </c>
      <c r="H203" s="81">
        <f t="shared" si="171"/>
        <v>60000</v>
      </c>
      <c r="I203" s="81">
        <f t="shared" si="171"/>
        <v>0</v>
      </c>
      <c r="J203" s="81">
        <f t="shared" si="171"/>
        <v>0</v>
      </c>
      <c r="K203" s="81">
        <f t="shared" si="171"/>
        <v>0</v>
      </c>
      <c r="L203" s="81">
        <f t="shared" si="171"/>
        <v>0</v>
      </c>
      <c r="M203" s="81">
        <f t="shared" si="171"/>
        <v>0</v>
      </c>
    </row>
    <row r="204" spans="1:13" s="37" customFormat="1" x14ac:dyDescent="0.2">
      <c r="A204" s="22" t="s">
        <v>108</v>
      </c>
      <c r="B204" s="22" t="s">
        <v>109</v>
      </c>
      <c r="C204" s="7">
        <f>C207+C210+C213</f>
        <v>282440</v>
      </c>
      <c r="D204" s="7">
        <f t="shared" ref="D204:M204" si="172">D207+D210+D213</f>
        <v>0</v>
      </c>
      <c r="E204" s="7">
        <f t="shared" si="172"/>
        <v>0</v>
      </c>
      <c r="F204" s="7">
        <f t="shared" si="172"/>
        <v>0</v>
      </c>
      <c r="G204" s="7">
        <f t="shared" si="172"/>
        <v>220229</v>
      </c>
      <c r="H204" s="7">
        <f t="shared" si="172"/>
        <v>0</v>
      </c>
      <c r="I204" s="7">
        <f t="shared" si="172"/>
        <v>0</v>
      </c>
      <c r="J204" s="7">
        <f t="shared" si="172"/>
        <v>62211</v>
      </c>
      <c r="K204" s="7">
        <f t="shared" si="172"/>
        <v>0</v>
      </c>
      <c r="L204" s="7">
        <f t="shared" si="172"/>
        <v>0</v>
      </c>
      <c r="M204" s="7">
        <f t="shared" si="172"/>
        <v>0</v>
      </c>
    </row>
    <row r="205" spans="1:13" s="37" customFormat="1" x14ac:dyDescent="0.2">
      <c r="A205" s="22"/>
      <c r="B205" s="22"/>
      <c r="C205" s="7">
        <f>C208+C211+C214</f>
        <v>0</v>
      </c>
      <c r="D205" s="7">
        <f t="shared" ref="D205:M205" si="173">D208+D211+D214</f>
        <v>0</v>
      </c>
      <c r="E205" s="7">
        <f t="shared" si="173"/>
        <v>0</v>
      </c>
      <c r="F205" s="7">
        <f t="shared" si="173"/>
        <v>0</v>
      </c>
      <c r="G205" s="7">
        <f t="shared" si="173"/>
        <v>0</v>
      </c>
      <c r="H205" s="7">
        <f t="shared" si="173"/>
        <v>0</v>
      </c>
      <c r="I205" s="7">
        <f t="shared" si="173"/>
        <v>0</v>
      </c>
      <c r="J205" s="7">
        <f t="shared" si="173"/>
        <v>0</v>
      </c>
      <c r="K205" s="7">
        <f t="shared" si="173"/>
        <v>0</v>
      </c>
      <c r="L205" s="7">
        <f t="shared" si="173"/>
        <v>0</v>
      </c>
      <c r="M205" s="7">
        <f t="shared" si="173"/>
        <v>0</v>
      </c>
    </row>
    <row r="206" spans="1:13" s="37" customFormat="1" x14ac:dyDescent="0.2">
      <c r="A206" s="82"/>
      <c r="B206" s="82"/>
      <c r="C206" s="78">
        <f>C204+C205</f>
        <v>282440</v>
      </c>
      <c r="D206" s="78">
        <f t="shared" ref="D206:M206" si="174">D204+D205</f>
        <v>0</v>
      </c>
      <c r="E206" s="78">
        <f t="shared" si="174"/>
        <v>0</v>
      </c>
      <c r="F206" s="78">
        <f t="shared" si="174"/>
        <v>0</v>
      </c>
      <c r="G206" s="78">
        <f t="shared" si="174"/>
        <v>220229</v>
      </c>
      <c r="H206" s="78">
        <f t="shared" si="174"/>
        <v>0</v>
      </c>
      <c r="I206" s="78">
        <f t="shared" si="174"/>
        <v>0</v>
      </c>
      <c r="J206" s="78">
        <f t="shared" si="174"/>
        <v>62211</v>
      </c>
      <c r="K206" s="78">
        <f t="shared" si="174"/>
        <v>0</v>
      </c>
      <c r="L206" s="78">
        <f t="shared" si="174"/>
        <v>0</v>
      </c>
      <c r="M206" s="78">
        <f t="shared" si="174"/>
        <v>0</v>
      </c>
    </row>
    <row r="207" spans="1:13" s="37" customFormat="1" x14ac:dyDescent="0.2">
      <c r="A207" s="20"/>
      <c r="B207" s="20" t="s">
        <v>148</v>
      </c>
      <c r="C207" s="4">
        <f>SUM(D207,G207,H207:M207)</f>
        <v>62211</v>
      </c>
      <c r="D207" s="4">
        <f>SUM(E207:F207)</f>
        <v>0</v>
      </c>
      <c r="E207" s="21"/>
      <c r="F207" s="4"/>
      <c r="G207" s="4"/>
      <c r="H207" s="4"/>
      <c r="I207" s="4"/>
      <c r="J207" s="4">
        <v>62211</v>
      </c>
      <c r="K207" s="40"/>
      <c r="L207" s="40"/>
      <c r="M207" s="36"/>
    </row>
    <row r="208" spans="1:13" s="37" customFormat="1" x14ac:dyDescent="0.2">
      <c r="A208" s="20"/>
      <c r="B208" s="20"/>
      <c r="C208" s="4">
        <f>SUM(D208,G208,H208:M208)</f>
        <v>0</v>
      </c>
      <c r="D208" s="4">
        <f>SUM(E208:F208)</f>
        <v>0</v>
      </c>
      <c r="E208" s="21"/>
      <c r="F208" s="4"/>
      <c r="G208" s="4"/>
      <c r="H208" s="4"/>
      <c r="I208" s="4"/>
      <c r="J208" s="4"/>
      <c r="K208" s="40"/>
      <c r="L208" s="40"/>
      <c r="M208" s="36"/>
    </row>
    <row r="209" spans="1:13" s="37" customFormat="1" x14ac:dyDescent="0.2">
      <c r="A209" s="80"/>
      <c r="B209" s="80"/>
      <c r="C209" s="81">
        <f>C207+C208</f>
        <v>62211</v>
      </c>
      <c r="D209" s="81">
        <f t="shared" ref="D209:M209" si="175">D207+D208</f>
        <v>0</v>
      </c>
      <c r="E209" s="81">
        <f t="shared" si="175"/>
        <v>0</v>
      </c>
      <c r="F209" s="81">
        <f t="shared" si="175"/>
        <v>0</v>
      </c>
      <c r="G209" s="81">
        <f t="shared" si="175"/>
        <v>0</v>
      </c>
      <c r="H209" s="81">
        <f t="shared" si="175"/>
        <v>0</v>
      </c>
      <c r="I209" s="81">
        <f t="shared" si="175"/>
        <v>0</v>
      </c>
      <c r="J209" s="81">
        <f t="shared" si="175"/>
        <v>62211</v>
      </c>
      <c r="K209" s="81">
        <f t="shared" si="175"/>
        <v>0</v>
      </c>
      <c r="L209" s="81">
        <f t="shared" si="175"/>
        <v>0</v>
      </c>
      <c r="M209" s="81">
        <f t="shared" si="175"/>
        <v>0</v>
      </c>
    </row>
    <row r="210" spans="1:13" s="37" customFormat="1" ht="25.5" x14ac:dyDescent="0.2">
      <c r="A210" s="20"/>
      <c r="B210" s="20" t="s">
        <v>149</v>
      </c>
      <c r="C210" s="4">
        <f>SUM(D210,G210,H210:M210)</f>
        <v>69829</v>
      </c>
      <c r="D210" s="4">
        <f>SUM(E210:F210)</f>
        <v>0</v>
      </c>
      <c r="E210" s="21"/>
      <c r="F210" s="4"/>
      <c r="G210" s="5">
        <v>69829</v>
      </c>
      <c r="H210" s="59"/>
      <c r="I210" s="4"/>
      <c r="J210" s="4"/>
      <c r="K210" s="40"/>
      <c r="L210" s="40"/>
      <c r="M210" s="36"/>
    </row>
    <row r="211" spans="1:13" s="37" customFormat="1" x14ac:dyDescent="0.2">
      <c r="A211" s="20"/>
      <c r="B211" s="20"/>
      <c r="C211" s="4">
        <f>SUM(D211,G211,H211:M211)</f>
        <v>0</v>
      </c>
      <c r="D211" s="4">
        <f>SUM(E211:F211)</f>
        <v>0</v>
      </c>
      <c r="E211" s="21"/>
      <c r="F211" s="4"/>
      <c r="G211" s="5"/>
      <c r="H211" s="59"/>
      <c r="I211" s="4"/>
      <c r="J211" s="4"/>
      <c r="K211" s="40"/>
      <c r="L211" s="40"/>
      <c r="M211" s="36"/>
    </row>
    <row r="212" spans="1:13" s="37" customFormat="1" x14ac:dyDescent="0.2">
      <c r="A212" s="80"/>
      <c r="B212" s="80"/>
      <c r="C212" s="81">
        <f>C210+C211</f>
        <v>69829</v>
      </c>
      <c r="D212" s="81">
        <f t="shared" ref="D212:M212" si="176">D210+D211</f>
        <v>0</v>
      </c>
      <c r="E212" s="81">
        <f t="shared" si="176"/>
        <v>0</v>
      </c>
      <c r="F212" s="81">
        <f t="shared" si="176"/>
        <v>0</v>
      </c>
      <c r="G212" s="81">
        <f t="shared" si="176"/>
        <v>69829</v>
      </c>
      <c r="H212" s="81">
        <f t="shared" si="176"/>
        <v>0</v>
      </c>
      <c r="I212" s="81">
        <f t="shared" si="176"/>
        <v>0</v>
      </c>
      <c r="J212" s="81">
        <f t="shared" si="176"/>
        <v>0</v>
      </c>
      <c r="K212" s="81">
        <f t="shared" si="176"/>
        <v>0</v>
      </c>
      <c r="L212" s="81">
        <f t="shared" si="176"/>
        <v>0</v>
      </c>
      <c r="M212" s="81">
        <f t="shared" si="176"/>
        <v>0</v>
      </c>
    </row>
    <row r="213" spans="1:13" s="37" customFormat="1" ht="25.5" x14ac:dyDescent="0.2">
      <c r="A213" s="20"/>
      <c r="B213" s="20" t="s">
        <v>150</v>
      </c>
      <c r="C213" s="4">
        <f>SUM(D213,G213,H213:M213)</f>
        <v>150400</v>
      </c>
      <c r="D213" s="4">
        <f>SUM(E213:F213)</f>
        <v>0</v>
      </c>
      <c r="E213" s="21"/>
      <c r="F213" s="4"/>
      <c r="G213" s="4">
        <v>150400</v>
      </c>
      <c r="H213" s="4"/>
      <c r="I213" s="4"/>
      <c r="J213" s="4"/>
      <c r="K213" s="40"/>
      <c r="L213" s="40"/>
      <c r="M213" s="36"/>
    </row>
    <row r="214" spans="1:13" s="37" customFormat="1" x14ac:dyDescent="0.2">
      <c r="A214" s="20"/>
      <c r="B214" s="20"/>
      <c r="C214" s="4">
        <f>SUM(D214,G214,H214:M214)</f>
        <v>0</v>
      </c>
      <c r="D214" s="4">
        <f>SUM(E214:F214)</f>
        <v>0</v>
      </c>
      <c r="E214" s="21"/>
      <c r="F214" s="4"/>
      <c r="G214" s="4"/>
      <c r="H214" s="4"/>
      <c r="I214" s="4"/>
      <c r="J214" s="4"/>
      <c r="K214" s="40"/>
      <c r="L214" s="40"/>
      <c r="M214" s="36"/>
    </row>
    <row r="215" spans="1:13" s="37" customFormat="1" x14ac:dyDescent="0.2">
      <c r="A215" s="80"/>
      <c r="B215" s="80"/>
      <c r="C215" s="81">
        <f>C213+C214</f>
        <v>150400</v>
      </c>
      <c r="D215" s="81">
        <f t="shared" ref="D215:M215" si="177">D213+D214</f>
        <v>0</v>
      </c>
      <c r="E215" s="81">
        <f t="shared" si="177"/>
        <v>0</v>
      </c>
      <c r="F215" s="81">
        <f t="shared" si="177"/>
        <v>0</v>
      </c>
      <c r="G215" s="81">
        <f t="shared" si="177"/>
        <v>150400</v>
      </c>
      <c r="H215" s="81">
        <f t="shared" si="177"/>
        <v>0</v>
      </c>
      <c r="I215" s="81">
        <f t="shared" si="177"/>
        <v>0</v>
      </c>
      <c r="J215" s="81">
        <f t="shared" si="177"/>
        <v>0</v>
      </c>
      <c r="K215" s="81">
        <f t="shared" si="177"/>
        <v>0</v>
      </c>
      <c r="L215" s="81">
        <f t="shared" si="177"/>
        <v>0</v>
      </c>
      <c r="M215" s="81">
        <f t="shared" si="177"/>
        <v>0</v>
      </c>
    </row>
    <row r="216" spans="1:13" s="37" customFormat="1" ht="38.25" x14ac:dyDescent="0.2">
      <c r="A216" s="22" t="s">
        <v>111</v>
      </c>
      <c r="B216" s="22" t="s">
        <v>112</v>
      </c>
      <c r="C216" s="7">
        <f>C219+C222+C225+C228+C231+C234+C237+C240+C243+C246+C249+C252+C255+C258+C261</f>
        <v>1274121</v>
      </c>
      <c r="D216" s="7">
        <f t="shared" ref="D216:M216" si="178">D219+D222+D225+D228+D231+D234+D237+D240+D243+D246+D249+D252+D255+D258+D261</f>
        <v>110982</v>
      </c>
      <c r="E216" s="7">
        <f t="shared" si="178"/>
        <v>89799</v>
      </c>
      <c r="F216" s="7">
        <f t="shared" si="178"/>
        <v>21183</v>
      </c>
      <c r="G216" s="7">
        <f t="shared" si="178"/>
        <v>266098</v>
      </c>
      <c r="H216" s="7">
        <f t="shared" si="178"/>
        <v>756107</v>
      </c>
      <c r="I216" s="7">
        <f t="shared" si="178"/>
        <v>0</v>
      </c>
      <c r="J216" s="7">
        <f t="shared" si="178"/>
        <v>140934</v>
      </c>
      <c r="K216" s="7">
        <f t="shared" si="178"/>
        <v>0</v>
      </c>
      <c r="L216" s="7">
        <f t="shared" si="178"/>
        <v>0</v>
      </c>
      <c r="M216" s="7">
        <f t="shared" si="178"/>
        <v>0</v>
      </c>
    </row>
    <row r="217" spans="1:13" s="37" customFormat="1" x14ac:dyDescent="0.2">
      <c r="A217" s="22"/>
      <c r="B217" s="22"/>
      <c r="C217" s="7">
        <f>C220+C223+C226+C229+C232+C235+C238+C241+C244+C247+C250+C253+C256+C259+C262</f>
        <v>-15159</v>
      </c>
      <c r="D217" s="7">
        <f t="shared" ref="D217:M217" si="179">D220+D223+D226+D229+D232+D235+D238+D241+D244+D247+D250+D253+D256+D259+D262</f>
        <v>0</v>
      </c>
      <c r="E217" s="7">
        <f t="shared" si="179"/>
        <v>0</v>
      </c>
      <c r="F217" s="7">
        <f t="shared" si="179"/>
        <v>0</v>
      </c>
      <c r="G217" s="7">
        <f t="shared" si="179"/>
        <v>-42021</v>
      </c>
      <c r="H217" s="7">
        <f t="shared" si="179"/>
        <v>0</v>
      </c>
      <c r="I217" s="7">
        <f t="shared" si="179"/>
        <v>0</v>
      </c>
      <c r="J217" s="7">
        <f t="shared" si="179"/>
        <v>26862</v>
      </c>
      <c r="K217" s="7">
        <f t="shared" si="179"/>
        <v>0</v>
      </c>
      <c r="L217" s="7">
        <f t="shared" si="179"/>
        <v>0</v>
      </c>
      <c r="M217" s="7">
        <f t="shared" si="179"/>
        <v>0</v>
      </c>
    </row>
    <row r="218" spans="1:13" s="37" customFormat="1" x14ac:dyDescent="0.2">
      <c r="A218" s="82"/>
      <c r="B218" s="82"/>
      <c r="C218" s="78">
        <f>C216+C217</f>
        <v>1258962</v>
      </c>
      <c r="D218" s="78">
        <f t="shared" ref="D218:M218" si="180">D216+D217</f>
        <v>110982</v>
      </c>
      <c r="E218" s="78">
        <f t="shared" si="180"/>
        <v>89799</v>
      </c>
      <c r="F218" s="78">
        <f t="shared" si="180"/>
        <v>21183</v>
      </c>
      <c r="G218" s="78">
        <f t="shared" si="180"/>
        <v>224077</v>
      </c>
      <c r="H218" s="78">
        <f t="shared" si="180"/>
        <v>756107</v>
      </c>
      <c r="I218" s="78">
        <f t="shared" si="180"/>
        <v>0</v>
      </c>
      <c r="J218" s="78">
        <f t="shared" si="180"/>
        <v>167796</v>
      </c>
      <c r="K218" s="78">
        <f t="shared" si="180"/>
        <v>0</v>
      </c>
      <c r="L218" s="78">
        <f t="shared" si="180"/>
        <v>0</v>
      </c>
      <c r="M218" s="78">
        <f t="shared" si="180"/>
        <v>0</v>
      </c>
    </row>
    <row r="219" spans="1:13" s="37" customFormat="1" x14ac:dyDescent="0.2">
      <c r="A219" s="22"/>
      <c r="B219" s="20" t="s">
        <v>144</v>
      </c>
      <c r="C219" s="4">
        <f t="shared" ref="C219:C261" si="181">SUM(D219,G219,H219:M219)</f>
        <v>80000</v>
      </c>
      <c r="D219" s="4">
        <f t="shared" ref="D219:D261" si="182">SUM(E219:F219)</f>
        <v>0</v>
      </c>
      <c r="E219" s="23"/>
      <c r="F219" s="7"/>
      <c r="G219" s="4">
        <v>60000</v>
      </c>
      <c r="H219" s="7"/>
      <c r="I219" s="7"/>
      <c r="J219" s="4">
        <v>20000</v>
      </c>
      <c r="K219" s="7"/>
      <c r="L219" s="7"/>
      <c r="M219" s="7"/>
    </row>
    <row r="220" spans="1:13" s="37" customFormat="1" x14ac:dyDescent="0.2">
      <c r="A220" s="22"/>
      <c r="B220" s="20"/>
      <c r="C220" s="4">
        <f t="shared" ref="C220" si="183">SUM(D220,G220,H220:M220)</f>
        <v>-581</v>
      </c>
      <c r="D220" s="4">
        <f t="shared" ref="D220" si="184">SUM(E220:F220)</f>
        <v>0</v>
      </c>
      <c r="E220" s="23"/>
      <c r="F220" s="7"/>
      <c r="G220" s="4">
        <v>-581</v>
      </c>
      <c r="H220" s="7"/>
      <c r="I220" s="7"/>
      <c r="J220" s="4"/>
      <c r="K220" s="7"/>
      <c r="L220" s="7"/>
      <c r="M220" s="7"/>
    </row>
    <row r="221" spans="1:13" s="37" customFormat="1" x14ac:dyDescent="0.2">
      <c r="A221" s="82"/>
      <c r="B221" s="80"/>
      <c r="C221" s="81">
        <f>C219+C220</f>
        <v>79419</v>
      </c>
      <c r="D221" s="81">
        <f t="shared" ref="D221:M221" si="185">D219+D220</f>
        <v>0</v>
      </c>
      <c r="E221" s="81">
        <f t="shared" si="185"/>
        <v>0</v>
      </c>
      <c r="F221" s="81">
        <f t="shared" si="185"/>
        <v>0</v>
      </c>
      <c r="G221" s="81">
        <f t="shared" si="185"/>
        <v>59419</v>
      </c>
      <c r="H221" s="81">
        <f t="shared" si="185"/>
        <v>0</v>
      </c>
      <c r="I221" s="81">
        <f t="shared" si="185"/>
        <v>0</v>
      </c>
      <c r="J221" s="81">
        <f t="shared" si="185"/>
        <v>20000</v>
      </c>
      <c r="K221" s="81">
        <f t="shared" si="185"/>
        <v>0</v>
      </c>
      <c r="L221" s="81">
        <f t="shared" si="185"/>
        <v>0</v>
      </c>
      <c r="M221" s="81">
        <f t="shared" si="185"/>
        <v>0</v>
      </c>
    </row>
    <row r="222" spans="1:13" s="37" customFormat="1" x14ac:dyDescent="0.2">
      <c r="A222" s="4"/>
      <c r="B222" s="4" t="s">
        <v>151</v>
      </c>
      <c r="C222" s="4">
        <f t="shared" si="181"/>
        <v>13350</v>
      </c>
      <c r="D222" s="4">
        <f t="shared" si="182"/>
        <v>0</v>
      </c>
      <c r="E222" s="21"/>
      <c r="F222" s="4"/>
      <c r="G222" s="4">
        <v>13350</v>
      </c>
      <c r="H222" s="4"/>
      <c r="I222" s="4"/>
      <c r="J222" s="4"/>
      <c r="K222" s="4"/>
      <c r="L222" s="4"/>
      <c r="M222" s="4"/>
    </row>
    <row r="223" spans="1:13" s="37" customFormat="1" x14ac:dyDescent="0.2">
      <c r="A223" s="4"/>
      <c r="B223" s="4"/>
      <c r="C223" s="4">
        <f t="shared" ref="C223" si="186">SUM(D223,G223,H223:M223)</f>
        <v>0</v>
      </c>
      <c r="D223" s="4">
        <f t="shared" ref="D223" si="187">SUM(E223:F223)</f>
        <v>0</v>
      </c>
      <c r="E223" s="21"/>
      <c r="F223" s="4"/>
      <c r="G223" s="4"/>
      <c r="H223" s="4"/>
      <c r="I223" s="4"/>
      <c r="J223" s="4"/>
      <c r="K223" s="4"/>
      <c r="L223" s="4"/>
      <c r="M223" s="4"/>
    </row>
    <row r="224" spans="1:13" s="37" customFormat="1" x14ac:dyDescent="0.2">
      <c r="A224" s="81"/>
      <c r="B224" s="81"/>
      <c r="C224" s="81">
        <f>C222+C223</f>
        <v>13350</v>
      </c>
      <c r="D224" s="81">
        <f t="shared" ref="D224:M224" si="188">D222+D223</f>
        <v>0</v>
      </c>
      <c r="E224" s="81">
        <f t="shared" si="188"/>
        <v>0</v>
      </c>
      <c r="F224" s="81">
        <f t="shared" si="188"/>
        <v>0</v>
      </c>
      <c r="G224" s="81">
        <f t="shared" si="188"/>
        <v>13350</v>
      </c>
      <c r="H224" s="81">
        <f t="shared" si="188"/>
        <v>0</v>
      </c>
      <c r="I224" s="81">
        <f t="shared" si="188"/>
        <v>0</v>
      </c>
      <c r="J224" s="81">
        <f t="shared" si="188"/>
        <v>0</v>
      </c>
      <c r="K224" s="81">
        <f t="shared" si="188"/>
        <v>0</v>
      </c>
      <c r="L224" s="81">
        <f t="shared" si="188"/>
        <v>0</v>
      </c>
      <c r="M224" s="81">
        <f t="shared" si="188"/>
        <v>0</v>
      </c>
    </row>
    <row r="225" spans="1:13" s="37" customFormat="1" x14ac:dyDescent="0.2">
      <c r="A225" s="4"/>
      <c r="B225" s="20" t="s">
        <v>145</v>
      </c>
      <c r="C225" s="4">
        <f>SUM(D225,G225,H225:M225)</f>
        <v>21500</v>
      </c>
      <c r="D225" s="4">
        <f>SUM(E225:F225)</f>
        <v>0</v>
      </c>
      <c r="E225" s="21"/>
      <c r="F225" s="4"/>
      <c r="G225" s="4"/>
      <c r="H225" s="4">
        <v>21500</v>
      </c>
      <c r="I225" s="4"/>
      <c r="J225" s="4"/>
      <c r="K225" s="4"/>
      <c r="L225" s="4"/>
      <c r="M225" s="4"/>
    </row>
    <row r="226" spans="1:13" s="37" customFormat="1" x14ac:dyDescent="0.2">
      <c r="A226" s="4"/>
      <c r="B226" s="20"/>
      <c r="C226" s="4">
        <f>SUM(D226,G226,H226:M226)</f>
        <v>0</v>
      </c>
      <c r="D226" s="4">
        <f>SUM(E226:F226)</f>
        <v>0</v>
      </c>
      <c r="E226" s="21"/>
      <c r="F226" s="4"/>
      <c r="G226" s="4"/>
      <c r="H226" s="4"/>
      <c r="I226" s="4"/>
      <c r="J226" s="4"/>
      <c r="K226" s="4"/>
      <c r="L226" s="4"/>
      <c r="M226" s="4"/>
    </row>
    <row r="227" spans="1:13" s="37" customFormat="1" x14ac:dyDescent="0.2">
      <c r="A227" s="81"/>
      <c r="B227" s="80"/>
      <c r="C227" s="81">
        <f>C225+C226</f>
        <v>21500</v>
      </c>
      <c r="D227" s="81">
        <f t="shared" ref="D227:M227" si="189">D225+D226</f>
        <v>0</v>
      </c>
      <c r="E227" s="81">
        <f t="shared" si="189"/>
        <v>0</v>
      </c>
      <c r="F227" s="81">
        <f t="shared" si="189"/>
        <v>0</v>
      </c>
      <c r="G227" s="81">
        <f t="shared" si="189"/>
        <v>0</v>
      </c>
      <c r="H227" s="81">
        <f t="shared" si="189"/>
        <v>21500</v>
      </c>
      <c r="I227" s="81">
        <f t="shared" si="189"/>
        <v>0</v>
      </c>
      <c r="J227" s="81">
        <f t="shared" si="189"/>
        <v>0</v>
      </c>
      <c r="K227" s="81">
        <f t="shared" si="189"/>
        <v>0</v>
      </c>
      <c r="L227" s="81">
        <f t="shared" si="189"/>
        <v>0</v>
      </c>
      <c r="M227" s="81">
        <f t="shared" si="189"/>
        <v>0</v>
      </c>
    </row>
    <row r="228" spans="1:13" s="37" customFormat="1" x14ac:dyDescent="0.2">
      <c r="A228" s="4"/>
      <c r="B228" s="4" t="s">
        <v>172</v>
      </c>
      <c r="C228" s="4">
        <f>SUM(D228,G228,H228:M228)</f>
        <v>110982</v>
      </c>
      <c r="D228" s="4">
        <f>SUM(E228:F228)</f>
        <v>110982</v>
      </c>
      <c r="E228" s="44">
        <v>89799</v>
      </c>
      <c r="F228" s="5">
        <v>21183</v>
      </c>
      <c r="G228" s="4"/>
      <c r="H228" s="4"/>
      <c r="I228" s="4"/>
      <c r="J228" s="4"/>
      <c r="K228" s="4"/>
      <c r="L228" s="4"/>
      <c r="M228" s="4"/>
    </row>
    <row r="229" spans="1:13" s="37" customFormat="1" x14ac:dyDescent="0.2">
      <c r="A229" s="4"/>
      <c r="B229" s="4"/>
      <c r="C229" s="4">
        <f>SUM(D229,G229,H229:M229)</f>
        <v>0</v>
      </c>
      <c r="D229" s="4">
        <f>SUM(E229:F229)</f>
        <v>0</v>
      </c>
      <c r="E229" s="44"/>
      <c r="F229" s="5"/>
      <c r="G229" s="4"/>
      <c r="H229" s="4"/>
      <c r="I229" s="4"/>
      <c r="J229" s="4"/>
      <c r="K229" s="4"/>
      <c r="L229" s="4"/>
      <c r="M229" s="4"/>
    </row>
    <row r="230" spans="1:13" s="37" customFormat="1" x14ac:dyDescent="0.2">
      <c r="A230" s="81"/>
      <c r="B230" s="81"/>
      <c r="C230" s="81">
        <f>C228+C229</f>
        <v>110982</v>
      </c>
      <c r="D230" s="81">
        <f t="shared" ref="D230:M230" si="190">D228+D229</f>
        <v>110982</v>
      </c>
      <c r="E230" s="81">
        <f t="shared" si="190"/>
        <v>89799</v>
      </c>
      <c r="F230" s="81">
        <f t="shared" si="190"/>
        <v>21183</v>
      </c>
      <c r="G230" s="81">
        <f t="shared" si="190"/>
        <v>0</v>
      </c>
      <c r="H230" s="81">
        <f t="shared" si="190"/>
        <v>0</v>
      </c>
      <c r="I230" s="81">
        <f t="shared" si="190"/>
        <v>0</v>
      </c>
      <c r="J230" s="81">
        <f t="shared" si="190"/>
        <v>0</v>
      </c>
      <c r="K230" s="81">
        <f t="shared" si="190"/>
        <v>0</v>
      </c>
      <c r="L230" s="81">
        <f t="shared" si="190"/>
        <v>0</v>
      </c>
      <c r="M230" s="81">
        <f t="shared" si="190"/>
        <v>0</v>
      </c>
    </row>
    <row r="231" spans="1:13" s="37" customFormat="1" x14ac:dyDescent="0.2">
      <c r="A231" s="4"/>
      <c r="B231" s="4" t="s">
        <v>152</v>
      </c>
      <c r="C231" s="4">
        <f t="shared" si="181"/>
        <v>104808</v>
      </c>
      <c r="D231" s="4">
        <f t="shared" si="182"/>
        <v>0</v>
      </c>
      <c r="E231" s="21"/>
      <c r="F231" s="4"/>
      <c r="G231" s="5">
        <v>87708</v>
      </c>
      <c r="H231" s="4"/>
      <c r="I231" s="4"/>
      <c r="J231" s="4">
        <v>17100</v>
      </c>
      <c r="K231" s="4"/>
      <c r="L231" s="4"/>
      <c r="M231" s="4"/>
    </row>
    <row r="232" spans="1:13" s="37" customFormat="1" x14ac:dyDescent="0.2">
      <c r="A232" s="4"/>
      <c r="B232" s="4"/>
      <c r="C232" s="4">
        <f t="shared" ref="C232" si="191">SUM(D232,G232,H232:M232)</f>
        <v>17050</v>
      </c>
      <c r="D232" s="4">
        <f t="shared" ref="D232" si="192">SUM(E232:F232)</f>
        <v>0</v>
      </c>
      <c r="E232" s="21"/>
      <c r="F232" s="4"/>
      <c r="G232" s="5">
        <v>17050</v>
      </c>
      <c r="H232" s="4"/>
      <c r="I232" s="4"/>
      <c r="J232" s="4"/>
      <c r="K232" s="4"/>
      <c r="L232" s="4"/>
      <c r="M232" s="4"/>
    </row>
    <row r="233" spans="1:13" s="37" customFormat="1" x14ac:dyDescent="0.2">
      <c r="A233" s="81"/>
      <c r="B233" s="81"/>
      <c r="C233" s="81">
        <f>C231+C232</f>
        <v>121858</v>
      </c>
      <c r="D233" s="81">
        <f t="shared" ref="D233:M233" si="193">D231+D232</f>
        <v>0</v>
      </c>
      <c r="E233" s="81">
        <f t="shared" si="193"/>
        <v>0</v>
      </c>
      <c r="F233" s="81">
        <f t="shared" si="193"/>
        <v>0</v>
      </c>
      <c r="G233" s="81">
        <f t="shared" si="193"/>
        <v>104758</v>
      </c>
      <c r="H233" s="81">
        <f t="shared" si="193"/>
        <v>0</v>
      </c>
      <c r="I233" s="81">
        <f t="shared" si="193"/>
        <v>0</v>
      </c>
      <c r="J233" s="81">
        <f t="shared" si="193"/>
        <v>17100</v>
      </c>
      <c r="K233" s="81">
        <f t="shared" si="193"/>
        <v>0</v>
      </c>
      <c r="L233" s="81">
        <f t="shared" si="193"/>
        <v>0</v>
      </c>
      <c r="M233" s="81">
        <f t="shared" si="193"/>
        <v>0</v>
      </c>
    </row>
    <row r="234" spans="1:13" s="37" customFormat="1" x14ac:dyDescent="0.2">
      <c r="A234" s="4"/>
      <c r="B234" s="4" t="s">
        <v>155</v>
      </c>
      <c r="C234" s="4">
        <f t="shared" si="181"/>
        <v>10121</v>
      </c>
      <c r="D234" s="4">
        <f>SUM(E234:F234)</f>
        <v>0</v>
      </c>
      <c r="E234" s="21"/>
      <c r="F234" s="4"/>
      <c r="G234" s="4"/>
      <c r="H234" s="4">
        <v>10121</v>
      </c>
      <c r="I234" s="4"/>
      <c r="J234" s="4"/>
      <c r="K234" s="4"/>
      <c r="L234" s="4"/>
      <c r="M234" s="4"/>
    </row>
    <row r="235" spans="1:13" s="37" customFormat="1" x14ac:dyDescent="0.2">
      <c r="A235" s="4"/>
      <c r="B235" s="4"/>
      <c r="C235" s="4">
        <f t="shared" ref="C235" si="194">SUM(D235,G235,H235:M235)</f>
        <v>0</v>
      </c>
      <c r="D235" s="4">
        <f>SUM(E235:F235)</f>
        <v>0</v>
      </c>
      <c r="E235" s="21"/>
      <c r="F235" s="4"/>
      <c r="G235" s="4"/>
      <c r="H235" s="4"/>
      <c r="I235" s="4"/>
      <c r="J235" s="4"/>
      <c r="K235" s="4"/>
      <c r="L235" s="4"/>
      <c r="M235" s="4"/>
    </row>
    <row r="236" spans="1:13" s="37" customFormat="1" x14ac:dyDescent="0.2">
      <c r="A236" s="81"/>
      <c r="B236" s="81"/>
      <c r="C236" s="81">
        <f>C234+C235</f>
        <v>10121</v>
      </c>
      <c r="D236" s="81">
        <f t="shared" ref="D236:M236" si="195">D234+D235</f>
        <v>0</v>
      </c>
      <c r="E236" s="81">
        <f t="shared" si="195"/>
        <v>0</v>
      </c>
      <c r="F236" s="81">
        <f t="shared" si="195"/>
        <v>0</v>
      </c>
      <c r="G236" s="81">
        <f t="shared" si="195"/>
        <v>0</v>
      </c>
      <c r="H236" s="81">
        <f t="shared" si="195"/>
        <v>10121</v>
      </c>
      <c r="I236" s="81">
        <f t="shared" si="195"/>
        <v>0</v>
      </c>
      <c r="J236" s="81">
        <f t="shared" si="195"/>
        <v>0</v>
      </c>
      <c r="K236" s="81">
        <f t="shared" si="195"/>
        <v>0</v>
      </c>
      <c r="L236" s="81">
        <f t="shared" si="195"/>
        <v>0</v>
      </c>
      <c r="M236" s="81">
        <f t="shared" si="195"/>
        <v>0</v>
      </c>
    </row>
    <row r="237" spans="1:13" s="37" customFormat="1" x14ac:dyDescent="0.2">
      <c r="A237" s="4"/>
      <c r="B237" s="20" t="s">
        <v>171</v>
      </c>
      <c r="C237" s="4">
        <f t="shared" si="181"/>
        <v>4300</v>
      </c>
      <c r="D237" s="4">
        <f>SUM(E237:F237)</f>
        <v>0</v>
      </c>
      <c r="E237" s="21"/>
      <c r="F237" s="4"/>
      <c r="G237" s="5"/>
      <c r="H237" s="4">
        <v>4300</v>
      </c>
      <c r="I237" s="4"/>
      <c r="J237" s="4"/>
      <c r="K237" s="4"/>
      <c r="L237" s="4"/>
      <c r="M237" s="4"/>
    </row>
    <row r="238" spans="1:13" s="37" customFormat="1" x14ac:dyDescent="0.2">
      <c r="A238" s="4"/>
      <c r="B238" s="20"/>
      <c r="C238" s="4">
        <f t="shared" ref="C238" si="196">SUM(D238,G238,H238:M238)</f>
        <v>0</v>
      </c>
      <c r="D238" s="4">
        <f>SUM(E238:F238)</f>
        <v>0</v>
      </c>
      <c r="E238" s="21"/>
      <c r="F238" s="4"/>
      <c r="G238" s="5"/>
      <c r="H238" s="4"/>
      <c r="I238" s="4"/>
      <c r="J238" s="4"/>
      <c r="K238" s="4"/>
      <c r="L238" s="4"/>
      <c r="M238" s="4"/>
    </row>
    <row r="239" spans="1:13" s="37" customFormat="1" x14ac:dyDescent="0.2">
      <c r="A239" s="81"/>
      <c r="B239" s="80"/>
      <c r="C239" s="81">
        <f>C237+C238</f>
        <v>4300</v>
      </c>
      <c r="D239" s="81">
        <f t="shared" ref="D239:M239" si="197">D237+D238</f>
        <v>0</v>
      </c>
      <c r="E239" s="81">
        <f t="shared" si="197"/>
        <v>0</v>
      </c>
      <c r="F239" s="81">
        <f t="shared" si="197"/>
        <v>0</v>
      </c>
      <c r="G239" s="81">
        <f t="shared" si="197"/>
        <v>0</v>
      </c>
      <c r="H239" s="81">
        <f t="shared" si="197"/>
        <v>4300</v>
      </c>
      <c r="I239" s="81">
        <f t="shared" si="197"/>
        <v>0</v>
      </c>
      <c r="J239" s="81">
        <f t="shared" si="197"/>
        <v>0</v>
      </c>
      <c r="K239" s="81">
        <f t="shared" si="197"/>
        <v>0</v>
      </c>
      <c r="L239" s="81">
        <f t="shared" si="197"/>
        <v>0</v>
      </c>
      <c r="M239" s="81">
        <f t="shared" si="197"/>
        <v>0</v>
      </c>
    </row>
    <row r="240" spans="1:13" s="37" customFormat="1" x14ac:dyDescent="0.2">
      <c r="A240" s="4"/>
      <c r="B240" s="4" t="s">
        <v>156</v>
      </c>
      <c r="C240" s="4">
        <f t="shared" si="181"/>
        <v>179268</v>
      </c>
      <c r="D240" s="4">
        <f>SUM(E240:F240)</f>
        <v>0</v>
      </c>
      <c r="E240" s="21"/>
      <c r="F240" s="4"/>
      <c r="G240" s="4"/>
      <c r="H240" s="5">
        <v>179268</v>
      </c>
      <c r="I240" s="4"/>
      <c r="J240" s="4"/>
      <c r="K240" s="4"/>
      <c r="L240" s="4"/>
      <c r="M240" s="4"/>
    </row>
    <row r="241" spans="1:13" s="37" customFormat="1" x14ac:dyDescent="0.2">
      <c r="A241" s="4"/>
      <c r="B241" s="4"/>
      <c r="C241" s="4">
        <f t="shared" ref="C241" si="198">SUM(D241,G241,H241:M241)</f>
        <v>0</v>
      </c>
      <c r="D241" s="4">
        <f>SUM(E241:F241)</f>
        <v>0</v>
      </c>
      <c r="E241" s="21"/>
      <c r="F241" s="4"/>
      <c r="G241" s="4"/>
      <c r="H241" s="5"/>
      <c r="I241" s="4"/>
      <c r="J241" s="4"/>
      <c r="K241" s="4"/>
      <c r="L241" s="4"/>
      <c r="M241" s="4"/>
    </row>
    <row r="242" spans="1:13" s="37" customFormat="1" x14ac:dyDescent="0.2">
      <c r="A242" s="81"/>
      <c r="B242" s="81"/>
      <c r="C242" s="81">
        <f>C240+C241</f>
        <v>179268</v>
      </c>
      <c r="D242" s="81">
        <f t="shared" ref="D242:M242" si="199">D240+D241</f>
        <v>0</v>
      </c>
      <c r="E242" s="81">
        <f t="shared" si="199"/>
        <v>0</v>
      </c>
      <c r="F242" s="81">
        <f t="shared" si="199"/>
        <v>0</v>
      </c>
      <c r="G242" s="81">
        <f t="shared" si="199"/>
        <v>0</v>
      </c>
      <c r="H242" s="81">
        <f t="shared" si="199"/>
        <v>179268</v>
      </c>
      <c r="I242" s="81">
        <f t="shared" si="199"/>
        <v>0</v>
      </c>
      <c r="J242" s="81">
        <f t="shared" si="199"/>
        <v>0</v>
      </c>
      <c r="K242" s="81">
        <f t="shared" si="199"/>
        <v>0</v>
      </c>
      <c r="L242" s="81">
        <f t="shared" si="199"/>
        <v>0</v>
      </c>
      <c r="M242" s="81">
        <f t="shared" si="199"/>
        <v>0</v>
      </c>
    </row>
    <row r="243" spans="1:13" s="37" customFormat="1" x14ac:dyDescent="0.2">
      <c r="A243" s="4"/>
      <c r="B243" s="72" t="s">
        <v>153</v>
      </c>
      <c r="C243" s="4">
        <f t="shared" si="181"/>
        <v>358581</v>
      </c>
      <c r="D243" s="4">
        <f t="shared" si="182"/>
        <v>0</v>
      </c>
      <c r="E243" s="21"/>
      <c r="F243" s="4"/>
      <c r="G243" s="4"/>
      <c r="H243" s="4">
        <v>358581</v>
      </c>
      <c r="I243" s="4"/>
      <c r="J243" s="4"/>
      <c r="K243" s="4"/>
      <c r="L243" s="4"/>
      <c r="M243" s="4"/>
    </row>
    <row r="244" spans="1:13" s="37" customFormat="1" x14ac:dyDescent="0.2">
      <c r="A244" s="4"/>
      <c r="B244" s="72"/>
      <c r="C244" s="4">
        <f t="shared" ref="C244" si="200">SUM(D244,G244,H244:M244)</f>
        <v>0</v>
      </c>
      <c r="D244" s="4">
        <f t="shared" ref="D244" si="201">SUM(E244:F244)</f>
        <v>0</v>
      </c>
      <c r="E244" s="21"/>
      <c r="F244" s="4"/>
      <c r="G244" s="4"/>
      <c r="H244" s="4"/>
      <c r="I244" s="4"/>
      <c r="J244" s="4"/>
      <c r="K244" s="4"/>
      <c r="L244" s="4"/>
      <c r="M244" s="4"/>
    </row>
    <row r="245" spans="1:13" s="37" customFormat="1" x14ac:dyDescent="0.2">
      <c r="A245" s="81"/>
      <c r="B245" s="89"/>
      <c r="C245" s="81">
        <f>C243+C244</f>
        <v>358581</v>
      </c>
      <c r="D245" s="81">
        <f t="shared" ref="D245:M245" si="202">D243+D244</f>
        <v>0</v>
      </c>
      <c r="E245" s="81">
        <f t="shared" si="202"/>
        <v>0</v>
      </c>
      <c r="F245" s="81">
        <f t="shared" si="202"/>
        <v>0</v>
      </c>
      <c r="G245" s="81">
        <f t="shared" si="202"/>
        <v>0</v>
      </c>
      <c r="H245" s="81">
        <f t="shared" si="202"/>
        <v>358581</v>
      </c>
      <c r="I245" s="81">
        <f t="shared" si="202"/>
        <v>0</v>
      </c>
      <c r="J245" s="81">
        <f t="shared" si="202"/>
        <v>0</v>
      </c>
      <c r="K245" s="81">
        <f t="shared" si="202"/>
        <v>0</v>
      </c>
      <c r="L245" s="81">
        <f t="shared" si="202"/>
        <v>0</v>
      </c>
      <c r="M245" s="81">
        <f t="shared" si="202"/>
        <v>0</v>
      </c>
    </row>
    <row r="246" spans="1:13" s="37" customFormat="1" x14ac:dyDescent="0.2">
      <c r="A246" s="4"/>
      <c r="B246" s="71" t="s">
        <v>216</v>
      </c>
      <c r="C246" s="5">
        <f t="shared" si="181"/>
        <v>41950</v>
      </c>
      <c r="D246" s="4">
        <f t="shared" si="182"/>
        <v>0</v>
      </c>
      <c r="E246" s="21"/>
      <c r="F246" s="4"/>
      <c r="G246" s="5">
        <v>41950</v>
      </c>
      <c r="H246" s="4"/>
      <c r="I246" s="4"/>
      <c r="J246" s="4"/>
      <c r="K246" s="4"/>
      <c r="L246" s="4"/>
      <c r="M246" s="4"/>
    </row>
    <row r="247" spans="1:13" s="37" customFormat="1" x14ac:dyDescent="0.2">
      <c r="A247" s="4"/>
      <c r="B247" s="71"/>
      <c r="C247" s="5">
        <f t="shared" ref="C247" si="203">SUM(D247,G247,H247:M247)</f>
        <v>11066</v>
      </c>
      <c r="D247" s="4">
        <f t="shared" ref="D247" si="204">SUM(E247:F247)</f>
        <v>0</v>
      </c>
      <c r="E247" s="21"/>
      <c r="F247" s="4"/>
      <c r="G247" s="5">
        <v>4600</v>
      </c>
      <c r="H247" s="4"/>
      <c r="I247" s="4"/>
      <c r="J247" s="4">
        <v>6466</v>
      </c>
      <c r="K247" s="4"/>
      <c r="L247" s="4"/>
      <c r="M247" s="4"/>
    </row>
    <row r="248" spans="1:13" s="37" customFormat="1" x14ac:dyDescent="0.2">
      <c r="A248" s="81"/>
      <c r="B248" s="90"/>
      <c r="C248" s="81">
        <f>C246+C247</f>
        <v>53016</v>
      </c>
      <c r="D248" s="81">
        <f t="shared" ref="D248:M248" si="205">D246+D247</f>
        <v>0</v>
      </c>
      <c r="E248" s="81">
        <f t="shared" si="205"/>
        <v>0</v>
      </c>
      <c r="F248" s="81">
        <f t="shared" si="205"/>
        <v>0</v>
      </c>
      <c r="G248" s="81">
        <f t="shared" si="205"/>
        <v>46550</v>
      </c>
      <c r="H248" s="81">
        <f t="shared" si="205"/>
        <v>0</v>
      </c>
      <c r="I248" s="81">
        <f t="shared" si="205"/>
        <v>0</v>
      </c>
      <c r="J248" s="81">
        <f t="shared" si="205"/>
        <v>6466</v>
      </c>
      <c r="K248" s="81">
        <f t="shared" si="205"/>
        <v>0</v>
      </c>
      <c r="L248" s="81">
        <f t="shared" si="205"/>
        <v>0</v>
      </c>
      <c r="M248" s="81">
        <f t="shared" si="205"/>
        <v>0</v>
      </c>
    </row>
    <row r="249" spans="1:13" s="37" customFormat="1" x14ac:dyDescent="0.2">
      <c r="A249" s="4"/>
      <c r="B249" s="73" t="s">
        <v>146</v>
      </c>
      <c r="C249" s="5">
        <f t="shared" si="181"/>
        <v>15761</v>
      </c>
      <c r="D249" s="4">
        <f t="shared" si="182"/>
        <v>0</v>
      </c>
      <c r="E249" s="44"/>
      <c r="F249" s="5"/>
      <c r="G249" s="5"/>
      <c r="H249" s="5">
        <v>15761</v>
      </c>
      <c r="I249" s="4"/>
      <c r="J249" s="4"/>
      <c r="K249" s="4"/>
      <c r="L249" s="4"/>
      <c r="M249" s="4"/>
    </row>
    <row r="250" spans="1:13" s="37" customFormat="1" x14ac:dyDescent="0.2">
      <c r="A250" s="4"/>
      <c r="B250" s="73"/>
      <c r="C250" s="5">
        <f t="shared" ref="C250" si="206">SUM(D250,G250,H250:M250)</f>
        <v>0</v>
      </c>
      <c r="D250" s="4">
        <f t="shared" ref="D250" si="207">SUM(E250:F250)</f>
        <v>0</v>
      </c>
      <c r="E250" s="44"/>
      <c r="F250" s="5"/>
      <c r="G250" s="5"/>
      <c r="H250" s="5"/>
      <c r="I250" s="4"/>
      <c r="J250" s="4"/>
      <c r="K250" s="4"/>
      <c r="L250" s="4"/>
      <c r="M250" s="4"/>
    </row>
    <row r="251" spans="1:13" s="37" customFormat="1" x14ac:dyDescent="0.2">
      <c r="A251" s="81"/>
      <c r="B251" s="90"/>
      <c r="C251" s="81">
        <f>C249+C250</f>
        <v>15761</v>
      </c>
      <c r="D251" s="81">
        <f t="shared" ref="D251:M251" si="208">D249+D250</f>
        <v>0</v>
      </c>
      <c r="E251" s="81">
        <f t="shared" si="208"/>
        <v>0</v>
      </c>
      <c r="F251" s="81">
        <f t="shared" si="208"/>
        <v>0</v>
      </c>
      <c r="G251" s="81">
        <f t="shared" si="208"/>
        <v>0</v>
      </c>
      <c r="H251" s="81">
        <f t="shared" si="208"/>
        <v>15761</v>
      </c>
      <c r="I251" s="81">
        <f t="shared" si="208"/>
        <v>0</v>
      </c>
      <c r="J251" s="81">
        <f t="shared" si="208"/>
        <v>0</v>
      </c>
      <c r="K251" s="81">
        <f t="shared" si="208"/>
        <v>0</v>
      </c>
      <c r="L251" s="81">
        <f t="shared" si="208"/>
        <v>0</v>
      </c>
      <c r="M251" s="81">
        <f t="shared" si="208"/>
        <v>0</v>
      </c>
    </row>
    <row r="252" spans="1:13" s="37" customFormat="1" x14ac:dyDescent="0.2">
      <c r="A252" s="20"/>
      <c r="B252" s="73" t="s">
        <v>154</v>
      </c>
      <c r="C252" s="4">
        <f t="shared" si="181"/>
        <v>130576</v>
      </c>
      <c r="D252" s="4">
        <f t="shared" si="182"/>
        <v>0</v>
      </c>
      <c r="E252" s="21"/>
      <c r="F252" s="4"/>
      <c r="G252" s="4"/>
      <c r="H252" s="4">
        <v>130576</v>
      </c>
      <c r="I252" s="4"/>
      <c r="J252" s="4"/>
      <c r="K252" s="40"/>
      <c r="L252" s="40"/>
      <c r="M252" s="36"/>
    </row>
    <row r="253" spans="1:13" s="37" customFormat="1" x14ac:dyDescent="0.2">
      <c r="A253" s="20"/>
      <c r="B253" s="73"/>
      <c r="C253" s="4">
        <f t="shared" ref="C253" si="209">SUM(D253,G253,H253:M253)</f>
        <v>0</v>
      </c>
      <c r="D253" s="4">
        <f t="shared" ref="D253" si="210">SUM(E253:F253)</f>
        <v>0</v>
      </c>
      <c r="E253" s="21"/>
      <c r="F253" s="4"/>
      <c r="G253" s="4"/>
      <c r="H253" s="4"/>
      <c r="I253" s="4"/>
      <c r="J253" s="4"/>
      <c r="K253" s="40"/>
      <c r="L253" s="40"/>
      <c r="M253" s="36"/>
    </row>
    <row r="254" spans="1:13" s="37" customFormat="1" x14ac:dyDescent="0.2">
      <c r="A254" s="80"/>
      <c r="B254" s="90"/>
      <c r="C254" s="81">
        <f>C252+C253</f>
        <v>130576</v>
      </c>
      <c r="D254" s="81">
        <f t="shared" ref="D254:M254" si="211">D252+D253</f>
        <v>0</v>
      </c>
      <c r="E254" s="81">
        <f t="shared" si="211"/>
        <v>0</v>
      </c>
      <c r="F254" s="81">
        <f t="shared" si="211"/>
        <v>0</v>
      </c>
      <c r="G254" s="81">
        <f t="shared" si="211"/>
        <v>0</v>
      </c>
      <c r="H254" s="81">
        <f t="shared" si="211"/>
        <v>130576</v>
      </c>
      <c r="I254" s="81">
        <f t="shared" si="211"/>
        <v>0</v>
      </c>
      <c r="J254" s="81">
        <f t="shared" si="211"/>
        <v>0</v>
      </c>
      <c r="K254" s="81">
        <f t="shared" si="211"/>
        <v>0</v>
      </c>
      <c r="L254" s="81">
        <f t="shared" si="211"/>
        <v>0</v>
      </c>
      <c r="M254" s="81">
        <f t="shared" si="211"/>
        <v>0</v>
      </c>
    </row>
    <row r="255" spans="1:13" s="37" customFormat="1" ht="25.5" x14ac:dyDescent="0.2">
      <c r="A255" s="20"/>
      <c r="B255" s="73" t="s">
        <v>189</v>
      </c>
      <c r="C255" s="4">
        <f t="shared" si="181"/>
        <v>36000</v>
      </c>
      <c r="D255" s="4">
        <f t="shared" si="182"/>
        <v>0</v>
      </c>
      <c r="E255" s="21"/>
      <c r="F255" s="4"/>
      <c r="G255" s="4"/>
      <c r="H255" s="4">
        <v>36000</v>
      </c>
      <c r="I255" s="4"/>
      <c r="J255" s="4"/>
      <c r="K255" s="40"/>
      <c r="L255" s="40"/>
      <c r="M255" s="36"/>
    </row>
    <row r="256" spans="1:13" s="37" customFormat="1" x14ac:dyDescent="0.2">
      <c r="A256" s="20"/>
      <c r="B256" s="73"/>
      <c r="C256" s="4">
        <f t="shared" ref="C256" si="212">SUM(D256,G256,H256:M256)</f>
        <v>0</v>
      </c>
      <c r="D256" s="4">
        <f t="shared" ref="D256" si="213">SUM(E256:F256)</f>
        <v>0</v>
      </c>
      <c r="E256" s="21"/>
      <c r="F256" s="4"/>
      <c r="G256" s="4"/>
      <c r="H256" s="4"/>
      <c r="I256" s="4"/>
      <c r="J256" s="4"/>
      <c r="K256" s="40"/>
      <c r="L256" s="40"/>
      <c r="M256" s="36"/>
    </row>
    <row r="257" spans="1:13" s="37" customFormat="1" x14ac:dyDescent="0.2">
      <c r="A257" s="80"/>
      <c r="B257" s="90"/>
      <c r="C257" s="81">
        <f>C255+C256</f>
        <v>36000</v>
      </c>
      <c r="D257" s="81">
        <f t="shared" ref="D257:M257" si="214">D255+D256</f>
        <v>0</v>
      </c>
      <c r="E257" s="81">
        <f t="shared" si="214"/>
        <v>0</v>
      </c>
      <c r="F257" s="81">
        <f t="shared" si="214"/>
        <v>0</v>
      </c>
      <c r="G257" s="81">
        <f t="shared" si="214"/>
        <v>0</v>
      </c>
      <c r="H257" s="81">
        <f t="shared" si="214"/>
        <v>36000</v>
      </c>
      <c r="I257" s="81">
        <f t="shared" si="214"/>
        <v>0</v>
      </c>
      <c r="J257" s="81">
        <f t="shared" si="214"/>
        <v>0</v>
      </c>
      <c r="K257" s="81">
        <f t="shared" si="214"/>
        <v>0</v>
      </c>
      <c r="L257" s="81">
        <f t="shared" si="214"/>
        <v>0</v>
      </c>
      <c r="M257" s="81">
        <f t="shared" si="214"/>
        <v>0</v>
      </c>
    </row>
    <row r="258" spans="1:13" s="37" customFormat="1" ht="25.5" x14ac:dyDescent="0.2">
      <c r="A258" s="20"/>
      <c r="B258" s="20" t="s">
        <v>218</v>
      </c>
      <c r="C258" s="4">
        <f t="shared" si="181"/>
        <v>103834</v>
      </c>
      <c r="D258" s="4">
        <f t="shared" si="182"/>
        <v>0</v>
      </c>
      <c r="E258" s="21"/>
      <c r="F258" s="4"/>
      <c r="G258" s="4"/>
      <c r="H258" s="4"/>
      <c r="I258" s="4"/>
      <c r="J258" s="4">
        <v>103834</v>
      </c>
      <c r="K258" s="40"/>
      <c r="L258" s="40"/>
      <c r="M258" s="36"/>
    </row>
    <row r="259" spans="1:13" s="37" customFormat="1" x14ac:dyDescent="0.2">
      <c r="A259" s="20"/>
      <c r="B259" s="20"/>
      <c r="C259" s="4">
        <f t="shared" ref="C259" si="215">SUM(D259,G259,H259:M259)</f>
        <v>20396</v>
      </c>
      <c r="D259" s="4">
        <f t="shared" ref="D259" si="216">SUM(E259:F259)</f>
        <v>0</v>
      </c>
      <c r="E259" s="21"/>
      <c r="F259" s="4"/>
      <c r="G259" s="4"/>
      <c r="H259" s="4"/>
      <c r="I259" s="4"/>
      <c r="J259" s="4">
        <v>20396</v>
      </c>
      <c r="K259" s="40"/>
      <c r="L259" s="40"/>
      <c r="M259" s="36"/>
    </row>
    <row r="260" spans="1:13" s="37" customFormat="1" x14ac:dyDescent="0.2">
      <c r="A260" s="80"/>
      <c r="B260" s="80"/>
      <c r="C260" s="81">
        <f>C258+C259</f>
        <v>124230</v>
      </c>
      <c r="D260" s="81">
        <f t="shared" ref="D260:M260" si="217">D258+D259</f>
        <v>0</v>
      </c>
      <c r="E260" s="81">
        <f t="shared" si="217"/>
        <v>0</v>
      </c>
      <c r="F260" s="81">
        <f t="shared" si="217"/>
        <v>0</v>
      </c>
      <c r="G260" s="81">
        <f t="shared" si="217"/>
        <v>0</v>
      </c>
      <c r="H260" s="81">
        <f t="shared" si="217"/>
        <v>0</v>
      </c>
      <c r="I260" s="81">
        <f t="shared" si="217"/>
        <v>0</v>
      </c>
      <c r="J260" s="81">
        <f t="shared" si="217"/>
        <v>124230</v>
      </c>
      <c r="K260" s="81">
        <f t="shared" si="217"/>
        <v>0</v>
      </c>
      <c r="L260" s="81">
        <f t="shared" si="217"/>
        <v>0</v>
      </c>
      <c r="M260" s="81">
        <f t="shared" si="217"/>
        <v>0</v>
      </c>
    </row>
    <row r="261" spans="1:13" s="37" customFormat="1" x14ac:dyDescent="0.2">
      <c r="A261" s="20"/>
      <c r="B261" s="20" t="s">
        <v>224</v>
      </c>
      <c r="C261" s="4">
        <f t="shared" si="181"/>
        <v>63090</v>
      </c>
      <c r="D261" s="4">
        <f t="shared" si="182"/>
        <v>0</v>
      </c>
      <c r="E261" s="21"/>
      <c r="F261" s="4"/>
      <c r="G261" s="65">
        <v>63090</v>
      </c>
      <c r="H261" s="4"/>
      <c r="I261" s="4"/>
      <c r="J261" s="4"/>
      <c r="K261" s="40"/>
      <c r="L261" s="40"/>
      <c r="M261" s="36"/>
    </row>
    <row r="262" spans="1:13" s="37" customFormat="1" x14ac:dyDescent="0.2">
      <c r="A262" s="20"/>
      <c r="B262" s="20"/>
      <c r="C262" s="4">
        <f t="shared" ref="C262" si="218">SUM(D262,G262,H262:M262)</f>
        <v>-63090</v>
      </c>
      <c r="D262" s="4">
        <f t="shared" ref="D262" si="219">SUM(E262:F262)</f>
        <v>0</v>
      </c>
      <c r="E262" s="21"/>
      <c r="F262" s="4"/>
      <c r="G262" s="65">
        <v>-63090</v>
      </c>
      <c r="H262" s="4"/>
      <c r="I262" s="4"/>
      <c r="J262" s="4"/>
      <c r="K262" s="40"/>
      <c r="L262" s="40"/>
      <c r="M262" s="36"/>
    </row>
    <row r="263" spans="1:13" s="37" customFormat="1" x14ac:dyDescent="0.2">
      <c r="A263" s="80"/>
      <c r="B263" s="80"/>
      <c r="C263" s="81">
        <f>C261+C262</f>
        <v>0</v>
      </c>
      <c r="D263" s="81">
        <f t="shared" ref="D263:M263" si="220">D261+D262</f>
        <v>0</v>
      </c>
      <c r="E263" s="81">
        <f t="shared" si="220"/>
        <v>0</v>
      </c>
      <c r="F263" s="81">
        <f t="shared" si="220"/>
        <v>0</v>
      </c>
      <c r="G263" s="81">
        <f t="shared" si="220"/>
        <v>0</v>
      </c>
      <c r="H263" s="81">
        <f t="shared" si="220"/>
        <v>0</v>
      </c>
      <c r="I263" s="81">
        <f t="shared" si="220"/>
        <v>0</v>
      </c>
      <c r="J263" s="81">
        <f t="shared" si="220"/>
        <v>0</v>
      </c>
      <c r="K263" s="81">
        <f t="shared" si="220"/>
        <v>0</v>
      </c>
      <c r="L263" s="81">
        <f t="shared" si="220"/>
        <v>0</v>
      </c>
      <c r="M263" s="81">
        <f t="shared" si="220"/>
        <v>0</v>
      </c>
    </row>
    <row r="264" spans="1:13" s="42" customFormat="1" x14ac:dyDescent="0.2">
      <c r="A264" s="33" t="s">
        <v>130</v>
      </c>
      <c r="B264" s="33" t="s">
        <v>124</v>
      </c>
      <c r="C264" s="34">
        <f t="shared" ref="C264:M264" si="221">C216+C204+C198+C177+C144</f>
        <v>3253597</v>
      </c>
      <c r="D264" s="34">
        <f t="shared" si="221"/>
        <v>212713</v>
      </c>
      <c r="E264" s="34">
        <f t="shared" si="221"/>
        <v>172112</v>
      </c>
      <c r="F264" s="34">
        <f t="shared" si="221"/>
        <v>40601</v>
      </c>
      <c r="G264" s="34">
        <f t="shared" si="221"/>
        <v>765936</v>
      </c>
      <c r="H264" s="34">
        <f t="shared" si="221"/>
        <v>822107</v>
      </c>
      <c r="I264" s="34">
        <f t="shared" si="221"/>
        <v>0</v>
      </c>
      <c r="J264" s="34">
        <f t="shared" si="221"/>
        <v>1452841</v>
      </c>
      <c r="K264" s="34">
        <f t="shared" si="221"/>
        <v>0</v>
      </c>
      <c r="L264" s="34">
        <f t="shared" si="221"/>
        <v>0</v>
      </c>
      <c r="M264" s="34">
        <f t="shared" si="221"/>
        <v>0</v>
      </c>
    </row>
    <row r="265" spans="1:13" s="42" customFormat="1" ht="12" customHeight="1" x14ac:dyDescent="0.2">
      <c r="A265" s="33"/>
      <c r="B265" s="33"/>
      <c r="C265" s="34">
        <f>C217+C205+C199+C178+C145</f>
        <v>-316353</v>
      </c>
      <c r="D265" s="34">
        <f t="shared" ref="D265:M265" si="222">D217+D205+D199+D178+D145</f>
        <v>0</v>
      </c>
      <c r="E265" s="34">
        <f t="shared" si="222"/>
        <v>0</v>
      </c>
      <c r="F265" s="34">
        <f t="shared" si="222"/>
        <v>0</v>
      </c>
      <c r="G265" s="34">
        <f t="shared" si="222"/>
        <v>-25200</v>
      </c>
      <c r="H265" s="34">
        <f t="shared" si="222"/>
        <v>0</v>
      </c>
      <c r="I265" s="34">
        <f t="shared" si="222"/>
        <v>0</v>
      </c>
      <c r="J265" s="34">
        <f t="shared" si="222"/>
        <v>-291153</v>
      </c>
      <c r="K265" s="34">
        <f t="shared" si="222"/>
        <v>0</v>
      </c>
      <c r="L265" s="34">
        <f t="shared" si="222"/>
        <v>0</v>
      </c>
      <c r="M265" s="34">
        <f t="shared" si="222"/>
        <v>0</v>
      </c>
    </row>
    <row r="266" spans="1:13" s="42" customFormat="1" x14ac:dyDescent="0.2">
      <c r="A266" s="82"/>
      <c r="B266" s="82"/>
      <c r="C266" s="78">
        <f>C264+C265</f>
        <v>2937244</v>
      </c>
      <c r="D266" s="78">
        <f t="shared" ref="D266:M266" si="223">D264+D265</f>
        <v>212713</v>
      </c>
      <c r="E266" s="78">
        <f t="shared" si="223"/>
        <v>172112</v>
      </c>
      <c r="F266" s="78">
        <f t="shared" si="223"/>
        <v>40601</v>
      </c>
      <c r="G266" s="78">
        <f t="shared" si="223"/>
        <v>740736</v>
      </c>
      <c r="H266" s="78">
        <f t="shared" si="223"/>
        <v>822107</v>
      </c>
      <c r="I266" s="78">
        <f t="shared" si="223"/>
        <v>0</v>
      </c>
      <c r="J266" s="78">
        <f t="shared" si="223"/>
        <v>1161688</v>
      </c>
      <c r="K266" s="78">
        <f t="shared" si="223"/>
        <v>0</v>
      </c>
      <c r="L266" s="78">
        <f t="shared" si="223"/>
        <v>0</v>
      </c>
      <c r="M266" s="78">
        <f t="shared" si="223"/>
        <v>0</v>
      </c>
    </row>
    <row r="267" spans="1:13" s="37" customFormat="1" ht="17.25" customHeight="1" x14ac:dyDescent="0.2">
      <c r="A267" s="33" t="s">
        <v>131</v>
      </c>
      <c r="B267" s="33" t="s">
        <v>24</v>
      </c>
      <c r="C267" s="34">
        <f>C270+C273+C276+C279+C282+C285+C288</f>
        <v>67542</v>
      </c>
      <c r="D267" s="34">
        <f t="shared" ref="D267:M267" si="224">D270+D273+D276+D279+D282+D285+D288</f>
        <v>0</v>
      </c>
      <c r="E267" s="34">
        <f t="shared" si="224"/>
        <v>0</v>
      </c>
      <c r="F267" s="34">
        <f t="shared" si="224"/>
        <v>0</v>
      </c>
      <c r="G267" s="34">
        <f t="shared" si="224"/>
        <v>67542</v>
      </c>
      <c r="H267" s="34">
        <f t="shared" si="224"/>
        <v>0</v>
      </c>
      <c r="I267" s="34">
        <f t="shared" si="224"/>
        <v>0</v>
      </c>
      <c r="J267" s="34">
        <f t="shared" si="224"/>
        <v>0</v>
      </c>
      <c r="K267" s="34">
        <f t="shared" si="224"/>
        <v>0</v>
      </c>
      <c r="L267" s="34">
        <f t="shared" si="224"/>
        <v>0</v>
      </c>
      <c r="M267" s="34">
        <f t="shared" si="224"/>
        <v>0</v>
      </c>
    </row>
    <row r="268" spans="1:13" s="37" customFormat="1" ht="17.25" customHeight="1" x14ac:dyDescent="0.2">
      <c r="A268" s="33"/>
      <c r="B268" s="33"/>
      <c r="C268" s="34">
        <f>C271+C274+C277+C280+C283+C286+C289</f>
        <v>0</v>
      </c>
      <c r="D268" s="34">
        <f t="shared" ref="D268:M268" si="225">D271+D274+D277+D280+D283+D286+D289</f>
        <v>2800</v>
      </c>
      <c r="E268" s="34">
        <f t="shared" si="225"/>
        <v>2200</v>
      </c>
      <c r="F268" s="34">
        <f t="shared" si="225"/>
        <v>600</v>
      </c>
      <c r="G268" s="34">
        <f t="shared" si="225"/>
        <v>-2800</v>
      </c>
      <c r="H268" s="34">
        <f t="shared" si="225"/>
        <v>0</v>
      </c>
      <c r="I268" s="34">
        <f t="shared" si="225"/>
        <v>0</v>
      </c>
      <c r="J268" s="34">
        <f t="shared" si="225"/>
        <v>0</v>
      </c>
      <c r="K268" s="34">
        <f t="shared" si="225"/>
        <v>0</v>
      </c>
      <c r="L268" s="34">
        <f t="shared" si="225"/>
        <v>0</v>
      </c>
      <c r="M268" s="34">
        <f t="shared" si="225"/>
        <v>0</v>
      </c>
    </row>
    <row r="269" spans="1:13" s="37" customFormat="1" ht="17.25" customHeight="1" x14ac:dyDescent="0.2">
      <c r="A269" s="82"/>
      <c r="B269" s="82"/>
      <c r="C269" s="78">
        <f>C267+C268</f>
        <v>67542</v>
      </c>
      <c r="D269" s="78">
        <f t="shared" ref="D269:M269" si="226">D267+D268</f>
        <v>2800</v>
      </c>
      <c r="E269" s="78">
        <f t="shared" si="226"/>
        <v>2200</v>
      </c>
      <c r="F269" s="78">
        <f t="shared" si="226"/>
        <v>600</v>
      </c>
      <c r="G269" s="78">
        <f t="shared" si="226"/>
        <v>64742</v>
      </c>
      <c r="H269" s="78">
        <f t="shared" si="226"/>
        <v>0</v>
      </c>
      <c r="I269" s="78">
        <f t="shared" si="226"/>
        <v>0</v>
      </c>
      <c r="J269" s="78">
        <f t="shared" si="226"/>
        <v>0</v>
      </c>
      <c r="K269" s="78">
        <f t="shared" si="226"/>
        <v>0</v>
      </c>
      <c r="L269" s="78">
        <f t="shared" si="226"/>
        <v>0</v>
      </c>
      <c r="M269" s="78">
        <f t="shared" si="226"/>
        <v>0</v>
      </c>
    </row>
    <row r="270" spans="1:13" s="37" customFormat="1" ht="17.25" customHeight="1" x14ac:dyDescent="0.2">
      <c r="A270" s="22"/>
      <c r="B270" s="38" t="s">
        <v>49</v>
      </c>
      <c r="C270" s="4">
        <f t="shared" ref="C270:C288" si="227">SUM(D270,G270,H270:M270)</f>
        <v>4559</v>
      </c>
      <c r="D270" s="4">
        <f t="shared" ref="D270:D288" si="228">SUM(E270:F270)</f>
        <v>0</v>
      </c>
      <c r="E270" s="4"/>
      <c r="F270" s="4"/>
      <c r="G270" s="4">
        <v>4559</v>
      </c>
      <c r="H270" s="4"/>
      <c r="I270" s="4"/>
      <c r="J270" s="4"/>
      <c r="K270" s="4"/>
      <c r="L270" s="4"/>
      <c r="M270" s="4"/>
    </row>
    <row r="271" spans="1:13" s="37" customFormat="1" ht="17.25" customHeight="1" x14ac:dyDescent="0.2">
      <c r="A271" s="22"/>
      <c r="B271" s="38"/>
      <c r="C271" s="4">
        <f t="shared" ref="C271" si="229">SUM(D271,G271,H271:M271)</f>
        <v>0</v>
      </c>
      <c r="D271" s="4">
        <f t="shared" ref="D271" si="230">SUM(E271:F271)</f>
        <v>0</v>
      </c>
      <c r="E271" s="4"/>
      <c r="F271" s="4"/>
      <c r="G271" s="4"/>
      <c r="H271" s="4"/>
      <c r="I271" s="4"/>
      <c r="J271" s="4"/>
      <c r="K271" s="4"/>
      <c r="L271" s="4"/>
      <c r="M271" s="4"/>
    </row>
    <row r="272" spans="1:13" s="37" customFormat="1" ht="17.25" customHeight="1" x14ac:dyDescent="0.2">
      <c r="A272" s="82"/>
      <c r="B272" s="80"/>
      <c r="C272" s="81">
        <f>C270+C271</f>
        <v>4559</v>
      </c>
      <c r="D272" s="81">
        <f t="shared" ref="D272:M272" si="231">D270+D271</f>
        <v>0</v>
      </c>
      <c r="E272" s="81">
        <f t="shared" si="231"/>
        <v>0</v>
      </c>
      <c r="F272" s="81">
        <f t="shared" si="231"/>
        <v>0</v>
      </c>
      <c r="G272" s="81">
        <f t="shared" si="231"/>
        <v>4559</v>
      </c>
      <c r="H272" s="81">
        <f t="shared" si="231"/>
        <v>0</v>
      </c>
      <c r="I272" s="81">
        <f t="shared" si="231"/>
        <v>0</v>
      </c>
      <c r="J272" s="81">
        <f t="shared" si="231"/>
        <v>0</v>
      </c>
      <c r="K272" s="81">
        <f t="shared" si="231"/>
        <v>0</v>
      </c>
      <c r="L272" s="81">
        <f t="shared" si="231"/>
        <v>0</v>
      </c>
      <c r="M272" s="81">
        <f t="shared" si="231"/>
        <v>0</v>
      </c>
    </row>
    <row r="273" spans="1:13" s="37" customFormat="1" ht="17.25" customHeight="1" x14ac:dyDescent="0.2">
      <c r="A273" s="22"/>
      <c r="B273" s="38" t="s">
        <v>90</v>
      </c>
      <c r="C273" s="4">
        <f t="shared" si="227"/>
        <v>5771</v>
      </c>
      <c r="D273" s="4">
        <f t="shared" si="228"/>
        <v>0</v>
      </c>
      <c r="E273" s="4"/>
      <c r="F273" s="4"/>
      <c r="G273" s="4">
        <v>5771</v>
      </c>
      <c r="H273" s="4"/>
      <c r="I273" s="4"/>
      <c r="J273" s="4"/>
      <c r="K273" s="4"/>
      <c r="L273" s="4"/>
      <c r="M273" s="4"/>
    </row>
    <row r="274" spans="1:13" s="37" customFormat="1" ht="17.25" customHeight="1" x14ac:dyDescent="0.2">
      <c r="A274" s="22"/>
      <c r="B274" s="38"/>
      <c r="C274" s="4">
        <f t="shared" ref="C274" si="232">SUM(D274,G274,H274:M274)</f>
        <v>0</v>
      </c>
      <c r="D274" s="4">
        <f t="shared" ref="D274" si="233">SUM(E274:F274)</f>
        <v>0</v>
      </c>
      <c r="E274" s="4"/>
      <c r="F274" s="4"/>
      <c r="G274" s="4"/>
      <c r="H274" s="4"/>
      <c r="I274" s="4"/>
      <c r="J274" s="4"/>
      <c r="K274" s="4"/>
      <c r="L274" s="4"/>
      <c r="M274" s="4"/>
    </row>
    <row r="275" spans="1:13" s="37" customFormat="1" ht="17.25" customHeight="1" x14ac:dyDescent="0.2">
      <c r="A275" s="82"/>
      <c r="B275" s="80"/>
      <c r="C275" s="81">
        <f>C273+C274</f>
        <v>5771</v>
      </c>
      <c r="D275" s="81">
        <f t="shared" ref="D275:M275" si="234">D273+D274</f>
        <v>0</v>
      </c>
      <c r="E275" s="81">
        <f t="shared" si="234"/>
        <v>0</v>
      </c>
      <c r="F275" s="81">
        <f t="shared" si="234"/>
        <v>0</v>
      </c>
      <c r="G275" s="81">
        <f t="shared" si="234"/>
        <v>5771</v>
      </c>
      <c r="H275" s="81">
        <f t="shared" si="234"/>
        <v>0</v>
      </c>
      <c r="I275" s="81">
        <f t="shared" si="234"/>
        <v>0</v>
      </c>
      <c r="J275" s="81">
        <f t="shared" si="234"/>
        <v>0</v>
      </c>
      <c r="K275" s="81">
        <f t="shared" si="234"/>
        <v>0</v>
      </c>
      <c r="L275" s="81">
        <f t="shared" si="234"/>
        <v>0</v>
      </c>
      <c r="M275" s="81">
        <f t="shared" si="234"/>
        <v>0</v>
      </c>
    </row>
    <row r="276" spans="1:13" s="37" customFormat="1" ht="17.25" customHeight="1" x14ac:dyDescent="0.2">
      <c r="A276" s="22"/>
      <c r="B276" s="38" t="s">
        <v>110</v>
      </c>
      <c r="C276" s="4">
        <f t="shared" si="227"/>
        <v>6339</v>
      </c>
      <c r="D276" s="4">
        <f t="shared" si="228"/>
        <v>0</v>
      </c>
      <c r="E276" s="4"/>
      <c r="F276" s="4"/>
      <c r="G276" s="4">
        <v>6339</v>
      </c>
      <c r="H276" s="4"/>
      <c r="I276" s="4"/>
      <c r="J276" s="4"/>
      <c r="K276" s="4"/>
      <c r="L276" s="4"/>
      <c r="M276" s="4"/>
    </row>
    <row r="277" spans="1:13" s="37" customFormat="1" ht="17.25" customHeight="1" x14ac:dyDescent="0.2">
      <c r="A277" s="22"/>
      <c r="B277" s="38"/>
      <c r="C277" s="4">
        <f t="shared" ref="C277" si="235">SUM(D277,G277,H277:M277)</f>
        <v>0</v>
      </c>
      <c r="D277" s="4">
        <f t="shared" ref="D277" si="236">SUM(E277:F277)</f>
        <v>0</v>
      </c>
      <c r="E277" s="4"/>
      <c r="F277" s="4"/>
      <c r="G277" s="4"/>
      <c r="H277" s="4"/>
      <c r="I277" s="4"/>
      <c r="J277" s="4"/>
      <c r="K277" s="4"/>
      <c r="L277" s="4"/>
      <c r="M277" s="4"/>
    </row>
    <row r="278" spans="1:13" s="37" customFormat="1" ht="17.25" customHeight="1" x14ac:dyDescent="0.2">
      <c r="A278" s="82"/>
      <c r="B278" s="80"/>
      <c r="C278" s="81">
        <f>C276+C277</f>
        <v>6339</v>
      </c>
      <c r="D278" s="81">
        <f t="shared" ref="D278:M278" si="237">D276+D277</f>
        <v>0</v>
      </c>
      <c r="E278" s="81">
        <f t="shared" si="237"/>
        <v>0</v>
      </c>
      <c r="F278" s="81">
        <f t="shared" si="237"/>
        <v>0</v>
      </c>
      <c r="G278" s="81">
        <f t="shared" si="237"/>
        <v>6339</v>
      </c>
      <c r="H278" s="81">
        <f t="shared" si="237"/>
        <v>0</v>
      </c>
      <c r="I278" s="81">
        <f t="shared" si="237"/>
        <v>0</v>
      </c>
      <c r="J278" s="81">
        <f t="shared" si="237"/>
        <v>0</v>
      </c>
      <c r="K278" s="81">
        <f t="shared" si="237"/>
        <v>0</v>
      </c>
      <c r="L278" s="81">
        <f t="shared" si="237"/>
        <v>0</v>
      </c>
      <c r="M278" s="81">
        <f t="shared" si="237"/>
        <v>0</v>
      </c>
    </row>
    <row r="279" spans="1:13" s="37" customFormat="1" ht="17.25" customHeight="1" x14ac:dyDescent="0.2">
      <c r="A279" s="22"/>
      <c r="B279" s="38" t="s">
        <v>101</v>
      </c>
      <c r="C279" s="4">
        <f t="shared" si="227"/>
        <v>5336</v>
      </c>
      <c r="D279" s="4">
        <f t="shared" si="228"/>
        <v>0</v>
      </c>
      <c r="E279" s="4"/>
      <c r="F279" s="4"/>
      <c r="G279" s="5">
        <v>5336</v>
      </c>
      <c r="H279" s="4"/>
      <c r="I279" s="4"/>
      <c r="J279" s="4"/>
      <c r="K279" s="4"/>
      <c r="L279" s="4"/>
      <c r="M279" s="4"/>
    </row>
    <row r="280" spans="1:13" s="37" customFormat="1" ht="17.25" customHeight="1" x14ac:dyDescent="0.2">
      <c r="A280" s="22"/>
      <c r="B280" s="38"/>
      <c r="C280" s="4">
        <f t="shared" ref="C280" si="238">SUM(D280,G280,H280:M280)</f>
        <v>0</v>
      </c>
      <c r="D280" s="4">
        <f t="shared" ref="D280" si="239">SUM(E280:F280)</f>
        <v>0</v>
      </c>
      <c r="E280" s="4"/>
      <c r="F280" s="4"/>
      <c r="G280" s="5"/>
      <c r="H280" s="4"/>
      <c r="I280" s="4"/>
      <c r="J280" s="4"/>
      <c r="K280" s="4"/>
      <c r="L280" s="4"/>
      <c r="M280" s="4"/>
    </row>
    <row r="281" spans="1:13" s="37" customFormat="1" ht="17.25" customHeight="1" x14ac:dyDescent="0.2">
      <c r="A281" s="82"/>
      <c r="B281" s="80"/>
      <c r="C281" s="81">
        <f>C279+C280</f>
        <v>5336</v>
      </c>
      <c r="D281" s="81">
        <f t="shared" ref="D281:M281" si="240">D279+D280</f>
        <v>0</v>
      </c>
      <c r="E281" s="81">
        <f t="shared" si="240"/>
        <v>0</v>
      </c>
      <c r="F281" s="81">
        <f t="shared" si="240"/>
        <v>0</v>
      </c>
      <c r="G281" s="81">
        <f t="shared" si="240"/>
        <v>5336</v>
      </c>
      <c r="H281" s="81">
        <f t="shared" si="240"/>
        <v>0</v>
      </c>
      <c r="I281" s="81">
        <f t="shared" si="240"/>
        <v>0</v>
      </c>
      <c r="J281" s="81">
        <f t="shared" si="240"/>
        <v>0</v>
      </c>
      <c r="K281" s="81">
        <f t="shared" si="240"/>
        <v>0</v>
      </c>
      <c r="L281" s="81">
        <f t="shared" si="240"/>
        <v>0</v>
      </c>
      <c r="M281" s="81">
        <f t="shared" si="240"/>
        <v>0</v>
      </c>
    </row>
    <row r="282" spans="1:13" s="37" customFormat="1" ht="17.25" customHeight="1" x14ac:dyDescent="0.2">
      <c r="A282" s="22"/>
      <c r="B282" s="38" t="s">
        <v>136</v>
      </c>
      <c r="C282" s="4">
        <f t="shared" si="227"/>
        <v>2298</v>
      </c>
      <c r="D282" s="4">
        <f t="shared" si="228"/>
        <v>0</v>
      </c>
      <c r="E282" s="4"/>
      <c r="F282" s="4"/>
      <c r="G282" s="4">
        <v>2298</v>
      </c>
      <c r="H282" s="4"/>
      <c r="I282" s="4"/>
      <c r="J282" s="4"/>
      <c r="K282" s="4"/>
      <c r="L282" s="4"/>
      <c r="M282" s="4"/>
    </row>
    <row r="283" spans="1:13" s="37" customFormat="1" ht="17.25" customHeight="1" x14ac:dyDescent="0.2">
      <c r="A283" s="22"/>
      <c r="B283" s="38"/>
      <c r="C283" s="4">
        <f t="shared" ref="C283" si="241">SUM(D283,G283,H283:M283)</f>
        <v>0</v>
      </c>
      <c r="D283" s="4">
        <f t="shared" ref="D283" si="242">SUM(E283:F283)</f>
        <v>0</v>
      </c>
      <c r="E283" s="4"/>
      <c r="F283" s="4"/>
      <c r="G283" s="4"/>
      <c r="H283" s="4"/>
      <c r="I283" s="4"/>
      <c r="J283" s="4"/>
      <c r="K283" s="4"/>
      <c r="L283" s="4"/>
      <c r="M283" s="4"/>
    </row>
    <row r="284" spans="1:13" s="37" customFormat="1" ht="17.25" customHeight="1" x14ac:dyDescent="0.2">
      <c r="A284" s="82"/>
      <c r="B284" s="80"/>
      <c r="C284" s="81">
        <f>C282+C283</f>
        <v>2298</v>
      </c>
      <c r="D284" s="81">
        <f t="shared" ref="D284:M284" si="243">D282+D283</f>
        <v>0</v>
      </c>
      <c r="E284" s="81">
        <f t="shared" si="243"/>
        <v>0</v>
      </c>
      <c r="F284" s="81">
        <f t="shared" si="243"/>
        <v>0</v>
      </c>
      <c r="G284" s="81">
        <f t="shared" si="243"/>
        <v>2298</v>
      </c>
      <c r="H284" s="81">
        <f t="shared" si="243"/>
        <v>0</v>
      </c>
      <c r="I284" s="81">
        <f t="shared" si="243"/>
        <v>0</v>
      </c>
      <c r="J284" s="81">
        <f t="shared" si="243"/>
        <v>0</v>
      </c>
      <c r="K284" s="81">
        <f t="shared" si="243"/>
        <v>0</v>
      </c>
      <c r="L284" s="81">
        <f t="shared" si="243"/>
        <v>0</v>
      </c>
      <c r="M284" s="81">
        <f t="shared" si="243"/>
        <v>0</v>
      </c>
    </row>
    <row r="285" spans="1:13" s="37" customFormat="1" ht="17.25" customHeight="1" x14ac:dyDescent="0.2">
      <c r="A285" s="22"/>
      <c r="B285" s="38" t="s">
        <v>89</v>
      </c>
      <c r="C285" s="4">
        <f t="shared" si="227"/>
        <v>3073</v>
      </c>
      <c r="D285" s="4">
        <f t="shared" si="228"/>
        <v>0</v>
      </c>
      <c r="E285" s="4"/>
      <c r="F285" s="4"/>
      <c r="G285" s="4">
        <v>3073</v>
      </c>
      <c r="H285" s="4"/>
      <c r="I285" s="4"/>
      <c r="J285" s="4"/>
      <c r="K285" s="4"/>
      <c r="L285" s="4"/>
      <c r="M285" s="4"/>
    </row>
    <row r="286" spans="1:13" s="37" customFormat="1" ht="17.25" customHeight="1" x14ac:dyDescent="0.2">
      <c r="A286" s="22"/>
      <c r="B286" s="38"/>
      <c r="C286" s="4">
        <f t="shared" ref="C286" si="244">SUM(D286,G286,H286:M286)</f>
        <v>0</v>
      </c>
      <c r="D286" s="4">
        <f t="shared" ref="D286" si="245">SUM(E286:F286)</f>
        <v>0</v>
      </c>
      <c r="E286" s="4"/>
      <c r="F286" s="4"/>
      <c r="G286" s="4"/>
      <c r="H286" s="4"/>
      <c r="I286" s="4"/>
      <c r="J286" s="4"/>
      <c r="K286" s="4"/>
      <c r="L286" s="4"/>
      <c r="M286" s="4"/>
    </row>
    <row r="287" spans="1:13" s="37" customFormat="1" ht="17.25" customHeight="1" x14ac:dyDescent="0.2">
      <c r="A287" s="82"/>
      <c r="B287" s="80"/>
      <c r="C287" s="81">
        <f>C285+C286</f>
        <v>3073</v>
      </c>
      <c r="D287" s="81">
        <f t="shared" ref="D287:M287" si="246">D285+D286</f>
        <v>0</v>
      </c>
      <c r="E287" s="81">
        <f t="shared" si="246"/>
        <v>0</v>
      </c>
      <c r="F287" s="81">
        <f t="shared" si="246"/>
        <v>0</v>
      </c>
      <c r="G287" s="81">
        <f t="shared" si="246"/>
        <v>3073</v>
      </c>
      <c r="H287" s="81">
        <f t="shared" si="246"/>
        <v>0</v>
      </c>
      <c r="I287" s="81">
        <f t="shared" si="246"/>
        <v>0</v>
      </c>
      <c r="J287" s="81">
        <f t="shared" si="246"/>
        <v>0</v>
      </c>
      <c r="K287" s="81">
        <f t="shared" si="246"/>
        <v>0</v>
      </c>
      <c r="L287" s="81">
        <f t="shared" si="246"/>
        <v>0</v>
      </c>
      <c r="M287" s="81">
        <f t="shared" si="246"/>
        <v>0</v>
      </c>
    </row>
    <row r="288" spans="1:13" s="37" customFormat="1" ht="24.75" customHeight="1" x14ac:dyDescent="0.2">
      <c r="A288" s="22"/>
      <c r="B288" s="38" t="s">
        <v>214</v>
      </c>
      <c r="C288" s="4">
        <f t="shared" si="227"/>
        <v>40166</v>
      </c>
      <c r="D288" s="4">
        <f t="shared" si="228"/>
        <v>0</v>
      </c>
      <c r="E288" s="4"/>
      <c r="F288" s="4"/>
      <c r="G288" s="4">
        <v>40166</v>
      </c>
      <c r="H288" s="4"/>
      <c r="I288" s="4"/>
      <c r="J288" s="4"/>
      <c r="K288" s="4"/>
      <c r="L288" s="4"/>
      <c r="M288" s="4"/>
    </row>
    <row r="289" spans="1:13" s="37" customFormat="1" ht="15" customHeight="1" x14ac:dyDescent="0.2">
      <c r="A289" s="22"/>
      <c r="B289" s="38"/>
      <c r="C289" s="4">
        <f t="shared" ref="C289" si="247">SUM(D289,G289,H289:M289)</f>
        <v>0</v>
      </c>
      <c r="D289" s="4">
        <f t="shared" ref="D289" si="248">SUM(E289:F289)</f>
        <v>2800</v>
      </c>
      <c r="E289" s="4">
        <v>2200</v>
      </c>
      <c r="F289" s="4">
        <v>600</v>
      </c>
      <c r="G289" s="4">
        <v>-2800</v>
      </c>
      <c r="H289" s="4"/>
      <c r="I289" s="4"/>
      <c r="J289" s="4"/>
      <c r="K289" s="4"/>
      <c r="L289" s="4"/>
      <c r="M289" s="4"/>
    </row>
    <row r="290" spans="1:13" s="37" customFormat="1" ht="16.5" customHeight="1" x14ac:dyDescent="0.2">
      <c r="A290" s="82"/>
      <c r="B290" s="80"/>
      <c r="C290" s="81">
        <f>C288+C289</f>
        <v>40166</v>
      </c>
      <c r="D290" s="81">
        <f t="shared" ref="D290:M290" si="249">D288+D289</f>
        <v>2800</v>
      </c>
      <c r="E290" s="81">
        <f t="shared" si="249"/>
        <v>2200</v>
      </c>
      <c r="F290" s="81">
        <f t="shared" si="249"/>
        <v>600</v>
      </c>
      <c r="G290" s="81">
        <f t="shared" si="249"/>
        <v>37366</v>
      </c>
      <c r="H290" s="81">
        <f t="shared" si="249"/>
        <v>0</v>
      </c>
      <c r="I290" s="81">
        <f t="shared" si="249"/>
        <v>0</v>
      </c>
      <c r="J290" s="81">
        <f t="shared" si="249"/>
        <v>0</v>
      </c>
      <c r="K290" s="81">
        <f t="shared" si="249"/>
        <v>0</v>
      </c>
      <c r="L290" s="81">
        <f t="shared" si="249"/>
        <v>0</v>
      </c>
      <c r="M290" s="81">
        <f t="shared" si="249"/>
        <v>0</v>
      </c>
    </row>
    <row r="291" spans="1:13" s="37" customFormat="1" ht="17.25" customHeight="1" x14ac:dyDescent="0.2">
      <c r="A291" s="22" t="s">
        <v>25</v>
      </c>
      <c r="B291" s="22" t="s">
        <v>26</v>
      </c>
      <c r="C291" s="7">
        <f>C294+C297+C300+C303+C306+C309</f>
        <v>512347</v>
      </c>
      <c r="D291" s="7">
        <f t="shared" ref="D291:M292" si="250">D294+D297+D300+D303+D306+D309</f>
        <v>184788</v>
      </c>
      <c r="E291" s="7">
        <f t="shared" si="250"/>
        <v>148539</v>
      </c>
      <c r="F291" s="7">
        <f t="shared" si="250"/>
        <v>36249</v>
      </c>
      <c r="G291" s="7">
        <f t="shared" si="250"/>
        <v>262159</v>
      </c>
      <c r="H291" s="7">
        <f t="shared" si="250"/>
        <v>53600</v>
      </c>
      <c r="I291" s="7">
        <f t="shared" si="250"/>
        <v>0</v>
      </c>
      <c r="J291" s="7">
        <f t="shared" si="250"/>
        <v>11800</v>
      </c>
      <c r="K291" s="7">
        <f t="shared" si="250"/>
        <v>0</v>
      </c>
      <c r="L291" s="7">
        <f t="shared" si="250"/>
        <v>0</v>
      </c>
      <c r="M291" s="7">
        <f t="shared" si="250"/>
        <v>0</v>
      </c>
    </row>
    <row r="292" spans="1:13" s="37" customFormat="1" ht="17.25" customHeight="1" x14ac:dyDescent="0.2">
      <c r="A292" s="91"/>
      <c r="B292" s="22"/>
      <c r="C292" s="7">
        <f>C295+C298+C301+C304+C307+C310</f>
        <v>0</v>
      </c>
      <c r="D292" s="7">
        <f t="shared" si="250"/>
        <v>0</v>
      </c>
      <c r="E292" s="7">
        <f t="shared" si="250"/>
        <v>0</v>
      </c>
      <c r="F292" s="7">
        <f t="shared" si="250"/>
        <v>0</v>
      </c>
      <c r="G292" s="7">
        <f t="shared" si="250"/>
        <v>-570</v>
      </c>
      <c r="H292" s="7">
        <f t="shared" si="250"/>
        <v>0</v>
      </c>
      <c r="I292" s="7">
        <f t="shared" si="250"/>
        <v>0</v>
      </c>
      <c r="J292" s="7">
        <f t="shared" si="250"/>
        <v>570</v>
      </c>
      <c r="K292" s="7">
        <f t="shared" si="250"/>
        <v>0</v>
      </c>
      <c r="L292" s="7">
        <f t="shared" si="250"/>
        <v>0</v>
      </c>
      <c r="M292" s="7">
        <f t="shared" si="250"/>
        <v>0</v>
      </c>
    </row>
    <row r="293" spans="1:13" s="37" customFormat="1" ht="17.25" customHeight="1" x14ac:dyDescent="0.2">
      <c r="A293" s="92"/>
      <c r="B293" s="82"/>
      <c r="C293" s="78">
        <f>C291+C292</f>
        <v>512347</v>
      </c>
      <c r="D293" s="78">
        <f t="shared" ref="D293:M293" si="251">D291+D292</f>
        <v>184788</v>
      </c>
      <c r="E293" s="78">
        <f t="shared" si="251"/>
        <v>148539</v>
      </c>
      <c r="F293" s="78">
        <f t="shared" si="251"/>
        <v>36249</v>
      </c>
      <c r="G293" s="78">
        <f t="shared" si="251"/>
        <v>261589</v>
      </c>
      <c r="H293" s="78">
        <f t="shared" si="251"/>
        <v>53600</v>
      </c>
      <c r="I293" s="78">
        <f t="shared" si="251"/>
        <v>0</v>
      </c>
      <c r="J293" s="78">
        <f t="shared" si="251"/>
        <v>12370</v>
      </c>
      <c r="K293" s="78">
        <f t="shared" si="251"/>
        <v>0</v>
      </c>
      <c r="L293" s="78">
        <f t="shared" si="251"/>
        <v>0</v>
      </c>
      <c r="M293" s="78">
        <f t="shared" si="251"/>
        <v>0</v>
      </c>
    </row>
    <row r="294" spans="1:13" s="37" customFormat="1" x14ac:dyDescent="0.2">
      <c r="A294" s="2"/>
      <c r="B294" s="38" t="s">
        <v>182</v>
      </c>
      <c r="C294" s="4">
        <f t="shared" ref="C294:C309" si="252">SUM(D294,G294,H294:M294)</f>
        <v>333962</v>
      </c>
      <c r="D294" s="4">
        <f t="shared" ref="D294:D366" si="253">SUM(E294:F294)</f>
        <v>145402</v>
      </c>
      <c r="E294" s="5">
        <v>117325</v>
      </c>
      <c r="F294" s="5">
        <v>28077</v>
      </c>
      <c r="G294" s="4">
        <v>180560</v>
      </c>
      <c r="H294" s="4"/>
      <c r="I294" s="4"/>
      <c r="J294" s="4">
        <v>8000</v>
      </c>
      <c r="K294" s="4"/>
      <c r="L294" s="4"/>
      <c r="M294" s="4"/>
    </row>
    <row r="295" spans="1:13" s="37" customFormat="1" x14ac:dyDescent="0.2">
      <c r="A295" s="2"/>
      <c r="B295" s="38"/>
      <c r="C295" s="4">
        <f t="shared" ref="C295" si="254">SUM(D295,G295,H295:M295)</f>
        <v>0</v>
      </c>
      <c r="D295" s="4">
        <f t="shared" ref="D295" si="255">SUM(E295:F295)</f>
        <v>0</v>
      </c>
      <c r="E295" s="5"/>
      <c r="F295" s="5"/>
      <c r="G295" s="4"/>
      <c r="H295" s="4"/>
      <c r="I295" s="4"/>
      <c r="J295" s="4"/>
      <c r="K295" s="4"/>
      <c r="L295" s="4"/>
      <c r="M295" s="4"/>
    </row>
    <row r="296" spans="1:13" s="37" customFormat="1" x14ac:dyDescent="0.2">
      <c r="A296" s="93"/>
      <c r="B296" s="80"/>
      <c r="C296" s="81">
        <f>C294+C295</f>
        <v>333962</v>
      </c>
      <c r="D296" s="81">
        <f t="shared" ref="D296:M296" si="256">D294+D295</f>
        <v>145402</v>
      </c>
      <c r="E296" s="81">
        <f t="shared" si="256"/>
        <v>117325</v>
      </c>
      <c r="F296" s="81">
        <f t="shared" si="256"/>
        <v>28077</v>
      </c>
      <c r="G296" s="81">
        <f t="shared" si="256"/>
        <v>180560</v>
      </c>
      <c r="H296" s="81">
        <f t="shared" si="256"/>
        <v>0</v>
      </c>
      <c r="I296" s="81">
        <f t="shared" si="256"/>
        <v>0</v>
      </c>
      <c r="J296" s="81">
        <f t="shared" si="256"/>
        <v>8000</v>
      </c>
      <c r="K296" s="81">
        <f t="shared" si="256"/>
        <v>0</v>
      </c>
      <c r="L296" s="81">
        <f t="shared" si="256"/>
        <v>0</v>
      </c>
      <c r="M296" s="81">
        <f t="shared" si="256"/>
        <v>0</v>
      </c>
    </row>
    <row r="297" spans="1:13" s="37" customFormat="1" x14ac:dyDescent="0.2">
      <c r="A297" s="20"/>
      <c r="B297" s="38" t="s">
        <v>168</v>
      </c>
      <c r="C297" s="4">
        <f t="shared" si="252"/>
        <v>6564</v>
      </c>
      <c r="D297" s="4">
        <f t="shared" si="253"/>
        <v>589</v>
      </c>
      <c r="E297" s="5">
        <v>400</v>
      </c>
      <c r="F297" s="5">
        <v>189</v>
      </c>
      <c r="G297" s="4">
        <v>5975</v>
      </c>
      <c r="H297" s="4"/>
      <c r="I297" s="4"/>
      <c r="J297" s="4"/>
      <c r="K297" s="4"/>
      <c r="L297" s="4"/>
      <c r="M297" s="4"/>
    </row>
    <row r="298" spans="1:13" s="37" customFormat="1" x14ac:dyDescent="0.2">
      <c r="A298" s="20"/>
      <c r="B298" s="38"/>
      <c r="C298" s="4">
        <f t="shared" ref="C298" si="257">SUM(D298,G298,H298:M298)</f>
        <v>0</v>
      </c>
      <c r="D298" s="4">
        <f t="shared" ref="D298" si="258">SUM(E298:F298)</f>
        <v>0</v>
      </c>
      <c r="E298" s="5"/>
      <c r="F298" s="5"/>
      <c r="G298" s="4">
        <v>-570</v>
      </c>
      <c r="H298" s="4"/>
      <c r="I298" s="4"/>
      <c r="J298" s="4">
        <v>570</v>
      </c>
      <c r="K298" s="4"/>
      <c r="L298" s="4"/>
      <c r="M298" s="4"/>
    </row>
    <row r="299" spans="1:13" s="37" customFormat="1" x14ac:dyDescent="0.2">
      <c r="A299" s="80"/>
      <c r="B299" s="80"/>
      <c r="C299" s="81">
        <f>C297+C298</f>
        <v>6564</v>
      </c>
      <c r="D299" s="81">
        <f t="shared" ref="D299:M299" si="259">D297+D298</f>
        <v>589</v>
      </c>
      <c r="E299" s="81">
        <f t="shared" si="259"/>
        <v>400</v>
      </c>
      <c r="F299" s="81">
        <f t="shared" si="259"/>
        <v>189</v>
      </c>
      <c r="G299" s="81">
        <f t="shared" si="259"/>
        <v>5405</v>
      </c>
      <c r="H299" s="81">
        <f t="shared" si="259"/>
        <v>0</v>
      </c>
      <c r="I299" s="81">
        <f t="shared" si="259"/>
        <v>0</v>
      </c>
      <c r="J299" s="81">
        <f t="shared" si="259"/>
        <v>570</v>
      </c>
      <c r="K299" s="81">
        <f t="shared" si="259"/>
        <v>0</v>
      </c>
      <c r="L299" s="81">
        <f t="shared" si="259"/>
        <v>0</v>
      </c>
      <c r="M299" s="81">
        <f t="shared" si="259"/>
        <v>0</v>
      </c>
    </row>
    <row r="300" spans="1:13" s="37" customFormat="1" x14ac:dyDescent="0.2">
      <c r="A300" s="20"/>
      <c r="B300" s="38" t="s">
        <v>27</v>
      </c>
      <c r="C300" s="4">
        <f t="shared" si="252"/>
        <v>39148</v>
      </c>
      <c r="D300" s="4">
        <f t="shared" si="253"/>
        <v>19903</v>
      </c>
      <c r="E300" s="5">
        <v>15861</v>
      </c>
      <c r="F300" s="5">
        <v>4042</v>
      </c>
      <c r="G300" s="5">
        <v>19245</v>
      </c>
      <c r="H300" s="4"/>
      <c r="I300" s="4"/>
      <c r="J300" s="4"/>
      <c r="K300" s="4"/>
      <c r="L300" s="4"/>
      <c r="M300" s="4"/>
    </row>
    <row r="301" spans="1:13" s="37" customFormat="1" x14ac:dyDescent="0.2">
      <c r="A301" s="20"/>
      <c r="B301" s="38"/>
      <c r="C301" s="4">
        <f t="shared" ref="C301" si="260">SUM(D301,G301,H301:M301)</f>
        <v>0</v>
      </c>
      <c r="D301" s="4">
        <f t="shared" ref="D301" si="261">SUM(E301:F301)</f>
        <v>0</v>
      </c>
      <c r="E301" s="5"/>
      <c r="F301" s="5"/>
      <c r="G301" s="5"/>
      <c r="H301" s="4"/>
      <c r="I301" s="4"/>
      <c r="J301" s="4"/>
      <c r="K301" s="4"/>
      <c r="L301" s="4"/>
      <c r="M301" s="4"/>
    </row>
    <row r="302" spans="1:13" s="37" customFormat="1" x14ac:dyDescent="0.2">
      <c r="A302" s="80"/>
      <c r="B302" s="80"/>
      <c r="C302" s="81">
        <f>C300+C301</f>
        <v>39148</v>
      </c>
      <c r="D302" s="81">
        <f t="shared" ref="D302:M302" si="262">D300+D301</f>
        <v>19903</v>
      </c>
      <c r="E302" s="81">
        <f t="shared" si="262"/>
        <v>15861</v>
      </c>
      <c r="F302" s="81">
        <f t="shared" si="262"/>
        <v>4042</v>
      </c>
      <c r="G302" s="81">
        <f t="shared" si="262"/>
        <v>19245</v>
      </c>
      <c r="H302" s="81">
        <f t="shared" si="262"/>
        <v>0</v>
      </c>
      <c r="I302" s="81">
        <f t="shared" si="262"/>
        <v>0</v>
      </c>
      <c r="J302" s="81">
        <f t="shared" si="262"/>
        <v>0</v>
      </c>
      <c r="K302" s="81">
        <f t="shared" si="262"/>
        <v>0</v>
      </c>
      <c r="L302" s="81">
        <f t="shared" si="262"/>
        <v>0</v>
      </c>
      <c r="M302" s="81">
        <f t="shared" si="262"/>
        <v>0</v>
      </c>
    </row>
    <row r="303" spans="1:13" s="37" customFormat="1" ht="25.5" x14ac:dyDescent="0.2">
      <c r="A303" s="20"/>
      <c r="B303" s="38" t="s">
        <v>201</v>
      </c>
      <c r="C303" s="4">
        <f t="shared" si="252"/>
        <v>26929</v>
      </c>
      <c r="D303" s="4">
        <f t="shared" si="253"/>
        <v>13454</v>
      </c>
      <c r="E303" s="5">
        <v>10886</v>
      </c>
      <c r="F303" s="5">
        <v>2568</v>
      </c>
      <c r="G303" s="5">
        <v>13475</v>
      </c>
      <c r="H303" s="4"/>
      <c r="I303" s="4"/>
      <c r="J303" s="4"/>
      <c r="K303" s="4"/>
      <c r="L303" s="4"/>
      <c r="M303" s="4"/>
    </row>
    <row r="304" spans="1:13" s="37" customFormat="1" x14ac:dyDescent="0.2">
      <c r="A304" s="20"/>
      <c r="B304" s="38"/>
      <c r="C304" s="4">
        <f t="shared" ref="C304" si="263">SUM(D304,G304,H304:M304)</f>
        <v>0</v>
      </c>
      <c r="D304" s="4">
        <f t="shared" ref="D304" si="264">SUM(E304:F304)</f>
        <v>0</v>
      </c>
      <c r="E304" s="5"/>
      <c r="F304" s="5"/>
      <c r="G304" s="5"/>
      <c r="H304" s="4"/>
      <c r="I304" s="4"/>
      <c r="J304" s="4"/>
      <c r="K304" s="4"/>
      <c r="L304" s="4"/>
      <c r="M304" s="4"/>
    </row>
    <row r="305" spans="1:13" s="37" customFormat="1" x14ac:dyDescent="0.2">
      <c r="A305" s="80"/>
      <c r="B305" s="80"/>
      <c r="C305" s="81">
        <f>C303+C304</f>
        <v>26929</v>
      </c>
      <c r="D305" s="81">
        <f t="shared" ref="D305:M305" si="265">D303+D304</f>
        <v>13454</v>
      </c>
      <c r="E305" s="81">
        <f t="shared" si="265"/>
        <v>10886</v>
      </c>
      <c r="F305" s="81">
        <f t="shared" si="265"/>
        <v>2568</v>
      </c>
      <c r="G305" s="81">
        <f t="shared" si="265"/>
        <v>13475</v>
      </c>
      <c r="H305" s="81">
        <f t="shared" si="265"/>
        <v>0</v>
      </c>
      <c r="I305" s="81">
        <f t="shared" si="265"/>
        <v>0</v>
      </c>
      <c r="J305" s="81">
        <f t="shared" si="265"/>
        <v>0</v>
      </c>
      <c r="K305" s="81">
        <f t="shared" si="265"/>
        <v>0</v>
      </c>
      <c r="L305" s="81">
        <f t="shared" si="265"/>
        <v>0</v>
      </c>
      <c r="M305" s="81">
        <f t="shared" si="265"/>
        <v>0</v>
      </c>
    </row>
    <row r="306" spans="1:13" s="37" customFormat="1" x14ac:dyDescent="0.2">
      <c r="A306" s="20"/>
      <c r="B306" s="38" t="s">
        <v>200</v>
      </c>
      <c r="C306" s="4">
        <f>SUM(D306,G306,H306:M306)</f>
        <v>29039</v>
      </c>
      <c r="D306" s="4">
        <f>SUM(E306:F306)</f>
        <v>0</v>
      </c>
      <c r="E306" s="4"/>
      <c r="F306" s="4"/>
      <c r="G306" s="4">
        <v>25239</v>
      </c>
      <c r="H306" s="4"/>
      <c r="I306" s="4"/>
      <c r="J306" s="4">
        <v>3800</v>
      </c>
      <c r="K306" s="4"/>
      <c r="L306" s="4"/>
      <c r="M306" s="4"/>
    </row>
    <row r="307" spans="1:13" s="37" customFormat="1" x14ac:dyDescent="0.2">
      <c r="A307" s="20"/>
      <c r="B307" s="38"/>
      <c r="C307" s="4">
        <f>SUM(D307,G307,H307:M307)</f>
        <v>0</v>
      </c>
      <c r="D307" s="4">
        <f>SUM(E307:F307)</f>
        <v>0</v>
      </c>
      <c r="E307" s="4"/>
      <c r="F307" s="4"/>
      <c r="G307" s="4"/>
      <c r="H307" s="4"/>
      <c r="I307" s="4"/>
      <c r="J307" s="4"/>
      <c r="K307" s="4"/>
      <c r="L307" s="4"/>
      <c r="M307" s="4"/>
    </row>
    <row r="308" spans="1:13" s="37" customFormat="1" x14ac:dyDescent="0.2">
      <c r="A308" s="80"/>
      <c r="B308" s="80"/>
      <c r="C308" s="81">
        <f>C306+C307</f>
        <v>29039</v>
      </c>
      <c r="D308" s="81">
        <f t="shared" ref="D308:M308" si="266">D306+D307</f>
        <v>0</v>
      </c>
      <c r="E308" s="81">
        <f t="shared" si="266"/>
        <v>0</v>
      </c>
      <c r="F308" s="81">
        <f t="shared" si="266"/>
        <v>0</v>
      </c>
      <c r="G308" s="81">
        <f t="shared" si="266"/>
        <v>25239</v>
      </c>
      <c r="H308" s="81">
        <f t="shared" si="266"/>
        <v>0</v>
      </c>
      <c r="I308" s="81">
        <f t="shared" si="266"/>
        <v>0</v>
      </c>
      <c r="J308" s="81">
        <f t="shared" si="266"/>
        <v>3800</v>
      </c>
      <c r="K308" s="81">
        <f t="shared" si="266"/>
        <v>0</v>
      </c>
      <c r="L308" s="81">
        <f t="shared" si="266"/>
        <v>0</v>
      </c>
      <c r="M308" s="81">
        <f t="shared" si="266"/>
        <v>0</v>
      </c>
    </row>
    <row r="309" spans="1:13" s="37" customFormat="1" x14ac:dyDescent="0.2">
      <c r="A309" s="20"/>
      <c r="B309" s="38" t="s">
        <v>28</v>
      </c>
      <c r="C309" s="4">
        <f t="shared" si="252"/>
        <v>76705</v>
      </c>
      <c r="D309" s="4">
        <f>SUM(E309:F309)</f>
        <v>5440</v>
      </c>
      <c r="E309" s="4">
        <v>4067</v>
      </c>
      <c r="F309" s="4">
        <v>1373</v>
      </c>
      <c r="G309" s="4">
        <v>17665</v>
      </c>
      <c r="H309" s="4">
        <v>53600</v>
      </c>
      <c r="I309" s="4"/>
      <c r="J309" s="4"/>
      <c r="K309" s="4"/>
      <c r="L309" s="4"/>
      <c r="M309" s="4"/>
    </row>
    <row r="310" spans="1:13" s="37" customFormat="1" x14ac:dyDescent="0.2">
      <c r="A310" s="20"/>
      <c r="B310" s="38"/>
      <c r="C310" s="4">
        <f t="shared" ref="C310" si="267">SUM(D310,G310,H310:M310)</f>
        <v>0</v>
      </c>
      <c r="D310" s="4">
        <f>SUM(E310:F310)</f>
        <v>0</v>
      </c>
      <c r="E310" s="4"/>
      <c r="F310" s="4"/>
      <c r="G310" s="4"/>
      <c r="H310" s="4"/>
      <c r="I310" s="4"/>
      <c r="J310" s="4"/>
      <c r="K310" s="4"/>
      <c r="L310" s="4"/>
      <c r="M310" s="4"/>
    </row>
    <row r="311" spans="1:13" s="37" customFormat="1" x14ac:dyDescent="0.2">
      <c r="A311" s="80"/>
      <c r="B311" s="80"/>
      <c r="C311" s="81">
        <f>C309+C310</f>
        <v>76705</v>
      </c>
      <c r="D311" s="81">
        <f t="shared" ref="D311:M311" si="268">D309+D310</f>
        <v>5440</v>
      </c>
      <c r="E311" s="81">
        <f t="shared" si="268"/>
        <v>4067</v>
      </c>
      <c r="F311" s="81">
        <f t="shared" si="268"/>
        <v>1373</v>
      </c>
      <c r="G311" s="81">
        <f t="shared" si="268"/>
        <v>17665</v>
      </c>
      <c r="H311" s="81">
        <f t="shared" si="268"/>
        <v>53600</v>
      </c>
      <c r="I311" s="81">
        <f t="shared" si="268"/>
        <v>0</v>
      </c>
      <c r="J311" s="81">
        <f t="shared" si="268"/>
        <v>0</v>
      </c>
      <c r="K311" s="81">
        <f t="shared" si="268"/>
        <v>0</v>
      </c>
      <c r="L311" s="81">
        <f t="shared" si="268"/>
        <v>0</v>
      </c>
      <c r="M311" s="81">
        <f t="shared" si="268"/>
        <v>0</v>
      </c>
    </row>
    <row r="312" spans="1:13" s="42" customFormat="1" x14ac:dyDescent="0.2">
      <c r="A312" s="22" t="s">
        <v>29</v>
      </c>
      <c r="B312" s="22" t="s">
        <v>30</v>
      </c>
      <c r="C312" s="7">
        <f>C315+C318+C321+C324+C327+C330+C333+C336+C339+C342+C345</f>
        <v>340677</v>
      </c>
      <c r="D312" s="7">
        <f>D315+D318+D321+D324+D327+D330+D333+D336+D339+D342+D345</f>
        <v>204391</v>
      </c>
      <c r="E312" s="7">
        <f t="shared" ref="E312:M312" si="269">E315+E318+E321+E324+E327+E330+E333+E336+E339+E342+E345</f>
        <v>164842</v>
      </c>
      <c r="F312" s="7">
        <f t="shared" si="269"/>
        <v>39549</v>
      </c>
      <c r="G312" s="7">
        <f t="shared" si="269"/>
        <v>107266</v>
      </c>
      <c r="H312" s="7">
        <f t="shared" si="269"/>
        <v>0</v>
      </c>
      <c r="I312" s="7">
        <f t="shared" si="269"/>
        <v>0</v>
      </c>
      <c r="J312" s="7">
        <f t="shared" si="269"/>
        <v>29020</v>
      </c>
      <c r="K312" s="7">
        <f t="shared" si="269"/>
        <v>0</v>
      </c>
      <c r="L312" s="7">
        <f t="shared" si="269"/>
        <v>0</v>
      </c>
      <c r="M312" s="7">
        <f t="shared" si="269"/>
        <v>0</v>
      </c>
    </row>
    <row r="313" spans="1:13" s="42" customFormat="1" x14ac:dyDescent="0.2">
      <c r="A313" s="22"/>
      <c r="B313" s="22"/>
      <c r="C313" s="7">
        <f>C316+C319+C322+C325+C328+C331+C334+C337+C340+C343+C346</f>
        <v>200</v>
      </c>
      <c r="D313" s="7">
        <f t="shared" ref="D313:M313" si="270">D316+D319+D322+D325+D328+D331+D334+D337+D340+D343+D346</f>
        <v>-190</v>
      </c>
      <c r="E313" s="7">
        <f t="shared" si="270"/>
        <v>-190</v>
      </c>
      <c r="F313" s="7">
        <f t="shared" si="270"/>
        <v>0</v>
      </c>
      <c r="G313" s="7">
        <f t="shared" si="270"/>
        <v>-50</v>
      </c>
      <c r="H313" s="7">
        <f t="shared" si="270"/>
        <v>0</v>
      </c>
      <c r="I313" s="7">
        <f t="shared" si="270"/>
        <v>0</v>
      </c>
      <c r="J313" s="7">
        <f t="shared" si="270"/>
        <v>440</v>
      </c>
      <c r="K313" s="7">
        <f t="shared" si="270"/>
        <v>0</v>
      </c>
      <c r="L313" s="7">
        <f t="shared" si="270"/>
        <v>0</v>
      </c>
      <c r="M313" s="7">
        <f t="shared" si="270"/>
        <v>0</v>
      </c>
    </row>
    <row r="314" spans="1:13" s="42" customFormat="1" x14ac:dyDescent="0.2">
      <c r="A314" s="82"/>
      <c r="B314" s="82"/>
      <c r="C314" s="78">
        <f>C312+C313</f>
        <v>340877</v>
      </c>
      <c r="D314" s="78">
        <f t="shared" ref="D314:M314" si="271">D312+D313</f>
        <v>204201</v>
      </c>
      <c r="E314" s="78">
        <f t="shared" si="271"/>
        <v>164652</v>
      </c>
      <c r="F314" s="78">
        <f t="shared" si="271"/>
        <v>39549</v>
      </c>
      <c r="G314" s="78">
        <f t="shared" si="271"/>
        <v>107216</v>
      </c>
      <c r="H314" s="78">
        <f t="shared" si="271"/>
        <v>0</v>
      </c>
      <c r="I314" s="78">
        <f t="shared" si="271"/>
        <v>0</v>
      </c>
      <c r="J314" s="78">
        <f t="shared" si="271"/>
        <v>29460</v>
      </c>
      <c r="K314" s="78">
        <f t="shared" si="271"/>
        <v>0</v>
      </c>
      <c r="L314" s="78">
        <f t="shared" si="271"/>
        <v>0</v>
      </c>
      <c r="M314" s="78">
        <f t="shared" si="271"/>
        <v>0</v>
      </c>
    </row>
    <row r="315" spans="1:13" s="37" customFormat="1" x14ac:dyDescent="0.2">
      <c r="A315" s="20"/>
      <c r="B315" s="38" t="s">
        <v>31</v>
      </c>
      <c r="C315" s="4">
        <f>SUM(D315,G315,H315:M315)</f>
        <v>279651</v>
      </c>
      <c r="D315" s="4">
        <f t="shared" si="253"/>
        <v>202751</v>
      </c>
      <c r="E315" s="5">
        <v>163202</v>
      </c>
      <c r="F315" s="5">
        <v>39549</v>
      </c>
      <c r="G315" s="5">
        <v>59300</v>
      </c>
      <c r="H315" s="4"/>
      <c r="I315" s="4"/>
      <c r="J315" s="4">
        <v>17600</v>
      </c>
      <c r="K315" s="4"/>
      <c r="L315" s="4"/>
      <c r="M315" s="4"/>
    </row>
    <row r="316" spans="1:13" s="37" customFormat="1" x14ac:dyDescent="0.2">
      <c r="A316" s="20"/>
      <c r="B316" s="38"/>
      <c r="C316" s="4">
        <f>SUM(D316,G316,H316:M316)</f>
        <v>0</v>
      </c>
      <c r="D316" s="4">
        <f t="shared" ref="D316" si="272">SUM(E316:F316)</f>
        <v>0</v>
      </c>
      <c r="E316" s="5"/>
      <c r="F316" s="5"/>
      <c r="G316" s="5"/>
      <c r="H316" s="4"/>
      <c r="I316" s="4"/>
      <c r="J316" s="4"/>
      <c r="K316" s="4"/>
      <c r="L316" s="4"/>
      <c r="M316" s="4"/>
    </row>
    <row r="317" spans="1:13" s="37" customFormat="1" x14ac:dyDescent="0.2">
      <c r="A317" s="80"/>
      <c r="B317" s="80"/>
      <c r="C317" s="81">
        <f>C315+C316</f>
        <v>279651</v>
      </c>
      <c r="D317" s="81">
        <f t="shared" ref="D317:M317" si="273">D315+D316</f>
        <v>202751</v>
      </c>
      <c r="E317" s="81">
        <f t="shared" si="273"/>
        <v>163202</v>
      </c>
      <c r="F317" s="81">
        <f t="shared" si="273"/>
        <v>39549</v>
      </c>
      <c r="G317" s="81">
        <f t="shared" si="273"/>
        <v>59300</v>
      </c>
      <c r="H317" s="81">
        <f t="shared" si="273"/>
        <v>0</v>
      </c>
      <c r="I317" s="81">
        <f t="shared" si="273"/>
        <v>0</v>
      </c>
      <c r="J317" s="81">
        <f t="shared" si="273"/>
        <v>17600</v>
      </c>
      <c r="K317" s="81">
        <f t="shared" si="273"/>
        <v>0</v>
      </c>
      <c r="L317" s="81">
        <f t="shared" si="273"/>
        <v>0</v>
      </c>
      <c r="M317" s="81">
        <f t="shared" si="273"/>
        <v>0</v>
      </c>
    </row>
    <row r="318" spans="1:13" s="37" customFormat="1" x14ac:dyDescent="0.2">
      <c r="A318" s="20"/>
      <c r="B318" s="38" t="s">
        <v>32</v>
      </c>
      <c r="C318" s="4">
        <f t="shared" ref="C318:C345" si="274">SUM(D318,G318,H318:M318)</f>
        <v>4964</v>
      </c>
      <c r="D318" s="4">
        <f>SUM(E318:F318)</f>
        <v>890</v>
      </c>
      <c r="E318" s="5">
        <v>890</v>
      </c>
      <c r="F318" s="5"/>
      <c r="G318" s="5">
        <v>3304</v>
      </c>
      <c r="H318" s="4"/>
      <c r="I318" s="4"/>
      <c r="J318" s="4">
        <v>770</v>
      </c>
      <c r="K318" s="4"/>
      <c r="L318" s="4"/>
      <c r="M318" s="4"/>
    </row>
    <row r="319" spans="1:13" s="37" customFormat="1" x14ac:dyDescent="0.2">
      <c r="A319" s="20"/>
      <c r="B319" s="38"/>
      <c r="C319" s="4">
        <f t="shared" ref="C319" si="275">SUM(D319,G319,H319:M319)</f>
        <v>0</v>
      </c>
      <c r="D319" s="4">
        <f>SUM(E319:F319)</f>
        <v>-190</v>
      </c>
      <c r="E319" s="5">
        <v>-190</v>
      </c>
      <c r="F319" s="5"/>
      <c r="G319" s="5">
        <v>190</v>
      </c>
      <c r="H319" s="4"/>
      <c r="I319" s="4"/>
      <c r="J319" s="4"/>
      <c r="K319" s="4"/>
      <c r="L319" s="4"/>
      <c r="M319" s="4"/>
    </row>
    <row r="320" spans="1:13" s="37" customFormat="1" x14ac:dyDescent="0.2">
      <c r="A320" s="80"/>
      <c r="B320" s="80"/>
      <c r="C320" s="81">
        <f>C318+C319</f>
        <v>4964</v>
      </c>
      <c r="D320" s="81">
        <f t="shared" ref="D320:M320" si="276">D318+D319</f>
        <v>700</v>
      </c>
      <c r="E320" s="81">
        <f t="shared" si="276"/>
        <v>700</v>
      </c>
      <c r="F320" s="81">
        <f t="shared" si="276"/>
        <v>0</v>
      </c>
      <c r="G320" s="81">
        <f t="shared" si="276"/>
        <v>3494</v>
      </c>
      <c r="H320" s="81">
        <f t="shared" si="276"/>
        <v>0</v>
      </c>
      <c r="I320" s="81">
        <f t="shared" si="276"/>
        <v>0</v>
      </c>
      <c r="J320" s="81">
        <f t="shared" si="276"/>
        <v>770</v>
      </c>
      <c r="K320" s="81">
        <f t="shared" si="276"/>
        <v>0</v>
      </c>
      <c r="L320" s="81">
        <f t="shared" si="276"/>
        <v>0</v>
      </c>
      <c r="M320" s="81">
        <f t="shared" si="276"/>
        <v>0</v>
      </c>
    </row>
    <row r="321" spans="1:13" s="37" customFormat="1" x14ac:dyDescent="0.2">
      <c r="A321" s="20"/>
      <c r="B321" s="38" t="s">
        <v>141</v>
      </c>
      <c r="C321" s="4">
        <f>SUM(D321,G321,H321:M321)</f>
        <v>3935</v>
      </c>
      <c r="D321" s="4">
        <f>SUM(E321:F321)</f>
        <v>150</v>
      </c>
      <c r="E321" s="5">
        <v>150</v>
      </c>
      <c r="F321" s="5"/>
      <c r="G321" s="5">
        <v>2685</v>
      </c>
      <c r="H321" s="4"/>
      <c r="I321" s="4"/>
      <c r="J321" s="4">
        <v>1100</v>
      </c>
      <c r="K321" s="4"/>
      <c r="L321" s="4"/>
      <c r="M321" s="4"/>
    </row>
    <row r="322" spans="1:13" s="37" customFormat="1" x14ac:dyDescent="0.2">
      <c r="A322" s="20"/>
      <c r="B322" s="38"/>
      <c r="C322" s="4">
        <f>SUM(D322,G322,H322:M322)</f>
        <v>0</v>
      </c>
      <c r="D322" s="4">
        <f>SUM(E322:F322)</f>
        <v>0</v>
      </c>
      <c r="E322" s="5"/>
      <c r="F322" s="5"/>
      <c r="G322" s="5"/>
      <c r="H322" s="4"/>
      <c r="I322" s="4"/>
      <c r="J322" s="4"/>
      <c r="K322" s="4"/>
      <c r="L322" s="4"/>
      <c r="M322" s="4"/>
    </row>
    <row r="323" spans="1:13" s="37" customFormat="1" x14ac:dyDescent="0.2">
      <c r="A323" s="80"/>
      <c r="B323" s="80"/>
      <c r="C323" s="81">
        <f>C321+C322</f>
        <v>3935</v>
      </c>
      <c r="D323" s="81">
        <f t="shared" ref="D323:M323" si="277">D321+D322</f>
        <v>150</v>
      </c>
      <c r="E323" s="81">
        <f t="shared" si="277"/>
        <v>150</v>
      </c>
      <c r="F323" s="81">
        <f t="shared" si="277"/>
        <v>0</v>
      </c>
      <c r="G323" s="81">
        <f t="shared" si="277"/>
        <v>2685</v>
      </c>
      <c r="H323" s="81">
        <f t="shared" si="277"/>
        <v>0</v>
      </c>
      <c r="I323" s="81">
        <f t="shared" si="277"/>
        <v>0</v>
      </c>
      <c r="J323" s="81">
        <f t="shared" si="277"/>
        <v>1100</v>
      </c>
      <c r="K323" s="81">
        <f t="shared" si="277"/>
        <v>0</v>
      </c>
      <c r="L323" s="81">
        <f t="shared" si="277"/>
        <v>0</v>
      </c>
      <c r="M323" s="81">
        <f t="shared" si="277"/>
        <v>0</v>
      </c>
    </row>
    <row r="324" spans="1:13" s="37" customFormat="1" x14ac:dyDescent="0.2">
      <c r="A324" s="20"/>
      <c r="B324" s="38" t="s">
        <v>142</v>
      </c>
      <c r="C324" s="4">
        <f t="shared" si="274"/>
        <v>3200</v>
      </c>
      <c r="D324" s="4">
        <f>SUM(E324:F324)</f>
        <v>0</v>
      </c>
      <c r="E324" s="5"/>
      <c r="F324" s="5"/>
      <c r="G324" s="5">
        <v>1900</v>
      </c>
      <c r="H324" s="4"/>
      <c r="I324" s="4"/>
      <c r="J324" s="4">
        <v>1300</v>
      </c>
      <c r="K324" s="4"/>
      <c r="L324" s="4"/>
      <c r="M324" s="4"/>
    </row>
    <row r="325" spans="1:13" s="37" customFormat="1" x14ac:dyDescent="0.2">
      <c r="A325" s="20"/>
      <c r="B325" s="38"/>
      <c r="C325" s="4">
        <f t="shared" ref="C325" si="278">SUM(D325,G325,H325:M325)</f>
        <v>0</v>
      </c>
      <c r="D325" s="4">
        <f>SUM(E325:F325)</f>
        <v>0</v>
      </c>
      <c r="E325" s="5"/>
      <c r="F325" s="5"/>
      <c r="G325" s="5"/>
      <c r="H325" s="4"/>
      <c r="I325" s="4"/>
      <c r="J325" s="4"/>
      <c r="K325" s="4"/>
      <c r="L325" s="4"/>
      <c r="M325" s="4"/>
    </row>
    <row r="326" spans="1:13" s="37" customFormat="1" x14ac:dyDescent="0.2">
      <c r="A326" s="80"/>
      <c r="B326" s="80"/>
      <c r="C326" s="81">
        <f>C324+C325</f>
        <v>3200</v>
      </c>
      <c r="D326" s="81">
        <f t="shared" ref="D326:M326" si="279">D324+D325</f>
        <v>0</v>
      </c>
      <c r="E326" s="81">
        <f t="shared" si="279"/>
        <v>0</v>
      </c>
      <c r="F326" s="81">
        <f t="shared" si="279"/>
        <v>0</v>
      </c>
      <c r="G326" s="81">
        <f t="shared" si="279"/>
        <v>1900</v>
      </c>
      <c r="H326" s="81">
        <f t="shared" si="279"/>
        <v>0</v>
      </c>
      <c r="I326" s="81">
        <f t="shared" si="279"/>
        <v>0</v>
      </c>
      <c r="J326" s="81">
        <f t="shared" si="279"/>
        <v>1300</v>
      </c>
      <c r="K326" s="81">
        <f t="shared" si="279"/>
        <v>0</v>
      </c>
      <c r="L326" s="81">
        <f t="shared" si="279"/>
        <v>0</v>
      </c>
      <c r="M326" s="81">
        <f t="shared" si="279"/>
        <v>0</v>
      </c>
    </row>
    <row r="327" spans="1:13" s="37" customFormat="1" x14ac:dyDescent="0.2">
      <c r="A327" s="20"/>
      <c r="B327" s="38" t="s">
        <v>33</v>
      </c>
      <c r="C327" s="4">
        <f>SUM(D327,G327,H327:M327)</f>
        <v>22839</v>
      </c>
      <c r="D327" s="4">
        <f>SUM(E327:F327)</f>
        <v>100</v>
      </c>
      <c r="E327" s="5">
        <v>100</v>
      </c>
      <c r="F327" s="5"/>
      <c r="G327" s="5">
        <v>21469</v>
      </c>
      <c r="H327" s="4"/>
      <c r="I327" s="4"/>
      <c r="J327" s="4">
        <v>1270</v>
      </c>
      <c r="K327" s="4"/>
      <c r="L327" s="4"/>
      <c r="M327" s="4"/>
    </row>
    <row r="328" spans="1:13" s="37" customFormat="1" x14ac:dyDescent="0.2">
      <c r="A328" s="20"/>
      <c r="B328" s="38"/>
      <c r="C328" s="4">
        <f>SUM(D328,G328,H328:M328)</f>
        <v>0</v>
      </c>
      <c r="D328" s="4">
        <f>SUM(E328:F328)</f>
        <v>0</v>
      </c>
      <c r="E328" s="5"/>
      <c r="F328" s="5"/>
      <c r="G328" s="5"/>
      <c r="H328" s="4"/>
      <c r="I328" s="4"/>
      <c r="J328" s="4"/>
      <c r="K328" s="4"/>
      <c r="L328" s="4"/>
      <c r="M328" s="4"/>
    </row>
    <row r="329" spans="1:13" s="37" customFormat="1" x14ac:dyDescent="0.2">
      <c r="A329" s="80"/>
      <c r="B329" s="80"/>
      <c r="C329" s="81">
        <f>C327+C328</f>
        <v>22839</v>
      </c>
      <c r="D329" s="81">
        <f t="shared" ref="D329:M329" si="280">D327+D328</f>
        <v>100</v>
      </c>
      <c r="E329" s="81">
        <f t="shared" si="280"/>
        <v>100</v>
      </c>
      <c r="F329" s="81">
        <f t="shared" si="280"/>
        <v>0</v>
      </c>
      <c r="G329" s="81">
        <f t="shared" si="280"/>
        <v>21469</v>
      </c>
      <c r="H329" s="81">
        <f t="shared" si="280"/>
        <v>0</v>
      </c>
      <c r="I329" s="81">
        <f t="shared" si="280"/>
        <v>0</v>
      </c>
      <c r="J329" s="81">
        <f t="shared" si="280"/>
        <v>1270</v>
      </c>
      <c r="K329" s="81">
        <f t="shared" si="280"/>
        <v>0</v>
      </c>
      <c r="L329" s="81">
        <f t="shared" si="280"/>
        <v>0</v>
      </c>
      <c r="M329" s="81">
        <f t="shared" si="280"/>
        <v>0</v>
      </c>
    </row>
    <row r="330" spans="1:13" s="37" customFormat="1" x14ac:dyDescent="0.2">
      <c r="A330" s="20"/>
      <c r="B330" s="38" t="s">
        <v>34</v>
      </c>
      <c r="C330" s="4">
        <f t="shared" si="274"/>
        <v>4079</v>
      </c>
      <c r="D330" s="4">
        <f t="shared" si="253"/>
        <v>0</v>
      </c>
      <c r="E330" s="5"/>
      <c r="F330" s="5"/>
      <c r="G330" s="5">
        <v>3009</v>
      </c>
      <c r="H330" s="4"/>
      <c r="I330" s="4"/>
      <c r="J330" s="4">
        <v>1070</v>
      </c>
      <c r="K330" s="4"/>
      <c r="L330" s="4"/>
      <c r="M330" s="4"/>
    </row>
    <row r="331" spans="1:13" s="37" customFormat="1" x14ac:dyDescent="0.2">
      <c r="A331" s="20"/>
      <c r="B331" s="38"/>
      <c r="C331" s="4">
        <f t="shared" ref="C331" si="281">SUM(D331,G331,H331:M331)</f>
        <v>0</v>
      </c>
      <c r="D331" s="4">
        <f t="shared" ref="D331" si="282">SUM(E331:F331)</f>
        <v>0</v>
      </c>
      <c r="E331" s="5"/>
      <c r="F331" s="5"/>
      <c r="G331" s="5"/>
      <c r="H331" s="4"/>
      <c r="I331" s="4"/>
      <c r="J331" s="4"/>
      <c r="K331" s="4"/>
      <c r="L331" s="4"/>
      <c r="M331" s="4"/>
    </row>
    <row r="332" spans="1:13" s="37" customFormat="1" x14ac:dyDescent="0.2">
      <c r="A332" s="80"/>
      <c r="B332" s="80"/>
      <c r="C332" s="81">
        <f>C330+C331</f>
        <v>4079</v>
      </c>
      <c r="D332" s="81">
        <f t="shared" ref="D332:M332" si="283">D330+D331</f>
        <v>0</v>
      </c>
      <c r="E332" s="81">
        <f t="shared" si="283"/>
        <v>0</v>
      </c>
      <c r="F332" s="81">
        <f t="shared" si="283"/>
        <v>0</v>
      </c>
      <c r="G332" s="81">
        <f t="shared" si="283"/>
        <v>3009</v>
      </c>
      <c r="H332" s="81">
        <f t="shared" si="283"/>
        <v>0</v>
      </c>
      <c r="I332" s="81">
        <f t="shared" si="283"/>
        <v>0</v>
      </c>
      <c r="J332" s="81">
        <f t="shared" si="283"/>
        <v>1070</v>
      </c>
      <c r="K332" s="81">
        <f t="shared" si="283"/>
        <v>0</v>
      </c>
      <c r="L332" s="81">
        <f t="shared" si="283"/>
        <v>0</v>
      </c>
      <c r="M332" s="81">
        <f t="shared" si="283"/>
        <v>0</v>
      </c>
    </row>
    <row r="333" spans="1:13" s="37" customFormat="1" x14ac:dyDescent="0.2">
      <c r="A333" s="20"/>
      <c r="B333" s="38" t="s">
        <v>35</v>
      </c>
      <c r="C333" s="4">
        <f t="shared" si="274"/>
        <v>2440</v>
      </c>
      <c r="D333" s="4">
        <f>SUM(E333:F333)</f>
        <v>0</v>
      </c>
      <c r="E333" s="5"/>
      <c r="F333" s="5"/>
      <c r="G333" s="5">
        <v>1330</v>
      </c>
      <c r="H333" s="4"/>
      <c r="I333" s="4"/>
      <c r="J333" s="4">
        <v>1110</v>
      </c>
      <c r="K333" s="4"/>
      <c r="L333" s="4"/>
      <c r="M333" s="4"/>
    </row>
    <row r="334" spans="1:13" s="37" customFormat="1" x14ac:dyDescent="0.2">
      <c r="A334" s="20"/>
      <c r="B334" s="38"/>
      <c r="C334" s="4">
        <f t="shared" ref="C334" si="284">SUM(D334,G334,H334:M334)</f>
        <v>0</v>
      </c>
      <c r="D334" s="4">
        <f>SUM(E334:F334)</f>
        <v>0</v>
      </c>
      <c r="E334" s="5"/>
      <c r="F334" s="5"/>
      <c r="G334" s="5"/>
      <c r="H334" s="4"/>
      <c r="I334" s="4"/>
      <c r="J334" s="4"/>
      <c r="K334" s="4"/>
      <c r="L334" s="4"/>
      <c r="M334" s="4"/>
    </row>
    <row r="335" spans="1:13" s="37" customFormat="1" x14ac:dyDescent="0.2">
      <c r="A335" s="80"/>
      <c r="B335" s="80"/>
      <c r="C335" s="81">
        <f>C333+C334</f>
        <v>2440</v>
      </c>
      <c r="D335" s="81">
        <f t="shared" ref="D335:M335" si="285">D333+D334</f>
        <v>0</v>
      </c>
      <c r="E335" s="81">
        <f t="shared" si="285"/>
        <v>0</v>
      </c>
      <c r="F335" s="81">
        <f t="shared" si="285"/>
        <v>0</v>
      </c>
      <c r="G335" s="81">
        <f t="shared" si="285"/>
        <v>1330</v>
      </c>
      <c r="H335" s="81">
        <f t="shared" si="285"/>
        <v>0</v>
      </c>
      <c r="I335" s="81">
        <f t="shared" si="285"/>
        <v>0</v>
      </c>
      <c r="J335" s="81">
        <f t="shared" si="285"/>
        <v>1110</v>
      </c>
      <c r="K335" s="81">
        <f t="shared" si="285"/>
        <v>0</v>
      </c>
      <c r="L335" s="81">
        <f t="shared" si="285"/>
        <v>0</v>
      </c>
      <c r="M335" s="81">
        <f t="shared" si="285"/>
        <v>0</v>
      </c>
    </row>
    <row r="336" spans="1:13" s="37" customFormat="1" x14ac:dyDescent="0.2">
      <c r="A336" s="20"/>
      <c r="B336" s="38" t="s">
        <v>143</v>
      </c>
      <c r="C336" s="4">
        <f>SUM(D336,G336,H336:M336)</f>
        <v>7417</v>
      </c>
      <c r="D336" s="4">
        <f>SUM(E336:F336)</f>
        <v>150</v>
      </c>
      <c r="E336" s="5">
        <v>150</v>
      </c>
      <c r="F336" s="5"/>
      <c r="G336" s="5">
        <v>5537</v>
      </c>
      <c r="H336" s="4"/>
      <c r="I336" s="4"/>
      <c r="J336" s="4">
        <v>1730</v>
      </c>
      <c r="K336" s="4"/>
      <c r="L336" s="4"/>
      <c r="M336" s="4"/>
    </row>
    <row r="337" spans="1:13" s="37" customFormat="1" x14ac:dyDescent="0.2">
      <c r="A337" s="20"/>
      <c r="B337" s="38"/>
      <c r="C337" s="4">
        <f>SUM(D337,G337,H337:M337)</f>
        <v>200</v>
      </c>
      <c r="D337" s="4">
        <f>SUM(E337:F337)</f>
        <v>0</v>
      </c>
      <c r="E337" s="5"/>
      <c r="F337" s="5"/>
      <c r="G337" s="5"/>
      <c r="H337" s="4"/>
      <c r="I337" s="4"/>
      <c r="J337" s="4">
        <v>200</v>
      </c>
      <c r="K337" s="4"/>
      <c r="L337" s="4"/>
      <c r="M337" s="4"/>
    </row>
    <row r="338" spans="1:13" s="37" customFormat="1" x14ac:dyDescent="0.2">
      <c r="A338" s="80"/>
      <c r="B338" s="80"/>
      <c r="C338" s="81">
        <f>C336+C337</f>
        <v>7617</v>
      </c>
      <c r="D338" s="81">
        <f t="shared" ref="D338:M338" si="286">D336+D337</f>
        <v>150</v>
      </c>
      <c r="E338" s="81">
        <f t="shared" si="286"/>
        <v>150</v>
      </c>
      <c r="F338" s="81">
        <f t="shared" si="286"/>
        <v>0</v>
      </c>
      <c r="G338" s="81">
        <f t="shared" si="286"/>
        <v>5537</v>
      </c>
      <c r="H338" s="81">
        <f t="shared" si="286"/>
        <v>0</v>
      </c>
      <c r="I338" s="81">
        <f t="shared" si="286"/>
        <v>0</v>
      </c>
      <c r="J338" s="81">
        <f t="shared" si="286"/>
        <v>1930</v>
      </c>
      <c r="K338" s="81">
        <f t="shared" si="286"/>
        <v>0</v>
      </c>
      <c r="L338" s="81">
        <f t="shared" si="286"/>
        <v>0</v>
      </c>
      <c r="M338" s="81">
        <f t="shared" si="286"/>
        <v>0</v>
      </c>
    </row>
    <row r="339" spans="1:13" s="37" customFormat="1" x14ac:dyDescent="0.2">
      <c r="A339" s="20"/>
      <c r="B339" s="38" t="s">
        <v>36</v>
      </c>
      <c r="C339" s="4">
        <f t="shared" si="274"/>
        <v>4854</v>
      </c>
      <c r="D339" s="4">
        <f>SUM(E339:F339)</f>
        <v>0</v>
      </c>
      <c r="E339" s="5"/>
      <c r="F339" s="5"/>
      <c r="G339" s="5">
        <v>3054</v>
      </c>
      <c r="H339" s="4"/>
      <c r="I339" s="4"/>
      <c r="J339" s="4">
        <v>1800</v>
      </c>
      <c r="K339" s="4"/>
      <c r="L339" s="4"/>
      <c r="M339" s="4"/>
    </row>
    <row r="340" spans="1:13" s="37" customFormat="1" x14ac:dyDescent="0.2">
      <c r="A340" s="20"/>
      <c r="B340" s="38"/>
      <c r="C340" s="4">
        <f t="shared" ref="C340" si="287">SUM(D340,G340,H340:M340)</f>
        <v>0</v>
      </c>
      <c r="D340" s="4">
        <f>SUM(E340:F340)</f>
        <v>0</v>
      </c>
      <c r="E340" s="5"/>
      <c r="F340" s="5"/>
      <c r="G340" s="5"/>
      <c r="H340" s="4"/>
      <c r="I340" s="4"/>
      <c r="J340" s="4"/>
      <c r="K340" s="4"/>
      <c r="L340" s="4"/>
      <c r="M340" s="4"/>
    </row>
    <row r="341" spans="1:13" s="37" customFormat="1" x14ac:dyDescent="0.2">
      <c r="A341" s="80"/>
      <c r="B341" s="80"/>
      <c r="C341" s="81">
        <f>C339+C340</f>
        <v>4854</v>
      </c>
      <c r="D341" s="81">
        <f t="shared" ref="D341:M341" si="288">D339+D340</f>
        <v>0</v>
      </c>
      <c r="E341" s="81">
        <f t="shared" si="288"/>
        <v>0</v>
      </c>
      <c r="F341" s="81">
        <f t="shared" si="288"/>
        <v>0</v>
      </c>
      <c r="G341" s="81">
        <f t="shared" si="288"/>
        <v>3054</v>
      </c>
      <c r="H341" s="81">
        <f t="shared" si="288"/>
        <v>0</v>
      </c>
      <c r="I341" s="81">
        <f t="shared" si="288"/>
        <v>0</v>
      </c>
      <c r="J341" s="81">
        <f t="shared" si="288"/>
        <v>1800</v>
      </c>
      <c r="K341" s="81">
        <f t="shared" si="288"/>
        <v>0</v>
      </c>
      <c r="L341" s="81">
        <f t="shared" si="288"/>
        <v>0</v>
      </c>
      <c r="M341" s="81">
        <f t="shared" si="288"/>
        <v>0</v>
      </c>
    </row>
    <row r="342" spans="1:13" s="37" customFormat="1" x14ac:dyDescent="0.2">
      <c r="A342" s="20"/>
      <c r="B342" s="38" t="s">
        <v>37</v>
      </c>
      <c r="C342" s="4">
        <f t="shared" si="274"/>
        <v>3468</v>
      </c>
      <c r="D342" s="4">
        <f t="shared" si="253"/>
        <v>150</v>
      </c>
      <c r="E342" s="5">
        <v>150</v>
      </c>
      <c r="F342" s="5"/>
      <c r="G342" s="5">
        <v>2548</v>
      </c>
      <c r="H342" s="4"/>
      <c r="I342" s="4"/>
      <c r="J342" s="4">
        <v>770</v>
      </c>
      <c r="K342" s="4"/>
      <c r="L342" s="4"/>
      <c r="M342" s="4"/>
    </row>
    <row r="343" spans="1:13" s="37" customFormat="1" x14ac:dyDescent="0.2">
      <c r="A343" s="20"/>
      <c r="B343" s="38"/>
      <c r="C343" s="4">
        <f t="shared" ref="C343" si="289">SUM(D343,G343,H343:M343)</f>
        <v>0</v>
      </c>
      <c r="D343" s="4">
        <f t="shared" ref="D343" si="290">SUM(E343:F343)</f>
        <v>0</v>
      </c>
      <c r="E343" s="5"/>
      <c r="F343" s="5"/>
      <c r="G343" s="5">
        <v>-240</v>
      </c>
      <c r="H343" s="4"/>
      <c r="I343" s="4"/>
      <c r="J343" s="4">
        <v>240</v>
      </c>
      <c r="K343" s="4"/>
      <c r="L343" s="4"/>
      <c r="M343" s="4"/>
    </row>
    <row r="344" spans="1:13" s="37" customFormat="1" x14ac:dyDescent="0.2">
      <c r="A344" s="80"/>
      <c r="B344" s="80"/>
      <c r="C344" s="81">
        <f>C342+C343</f>
        <v>3468</v>
      </c>
      <c r="D344" s="81">
        <f t="shared" ref="D344:M344" si="291">D342+D343</f>
        <v>150</v>
      </c>
      <c r="E344" s="81">
        <f t="shared" si="291"/>
        <v>150</v>
      </c>
      <c r="F344" s="81">
        <f t="shared" si="291"/>
        <v>0</v>
      </c>
      <c r="G344" s="81">
        <f t="shared" si="291"/>
        <v>2308</v>
      </c>
      <c r="H344" s="81">
        <f t="shared" si="291"/>
        <v>0</v>
      </c>
      <c r="I344" s="81">
        <f t="shared" si="291"/>
        <v>0</v>
      </c>
      <c r="J344" s="81">
        <f t="shared" si="291"/>
        <v>1010</v>
      </c>
      <c r="K344" s="81">
        <f t="shared" si="291"/>
        <v>0</v>
      </c>
      <c r="L344" s="81">
        <f t="shared" si="291"/>
        <v>0</v>
      </c>
      <c r="M344" s="81">
        <f t="shared" si="291"/>
        <v>0</v>
      </c>
    </row>
    <row r="345" spans="1:13" s="37" customFormat="1" x14ac:dyDescent="0.2">
      <c r="A345" s="20"/>
      <c r="B345" s="38" t="s">
        <v>38</v>
      </c>
      <c r="C345" s="4">
        <f t="shared" si="274"/>
        <v>3830</v>
      </c>
      <c r="D345" s="4">
        <f t="shared" si="253"/>
        <v>200</v>
      </c>
      <c r="E345" s="5">
        <v>200</v>
      </c>
      <c r="F345" s="5"/>
      <c r="G345" s="5">
        <v>3130</v>
      </c>
      <c r="H345" s="4"/>
      <c r="I345" s="4"/>
      <c r="J345" s="4">
        <v>500</v>
      </c>
      <c r="K345" s="4"/>
      <c r="L345" s="4"/>
      <c r="M345" s="4"/>
    </row>
    <row r="346" spans="1:13" s="37" customFormat="1" x14ac:dyDescent="0.2">
      <c r="A346" s="20"/>
      <c r="B346" s="38"/>
      <c r="C346" s="4">
        <f t="shared" ref="C346" si="292">SUM(D346,G346,H346:M346)</f>
        <v>0</v>
      </c>
      <c r="D346" s="4">
        <f t="shared" ref="D346" si="293">SUM(E346:F346)</f>
        <v>0</v>
      </c>
      <c r="E346" s="5"/>
      <c r="F346" s="5"/>
      <c r="G346" s="5"/>
      <c r="H346" s="4"/>
      <c r="I346" s="4"/>
      <c r="J346" s="4"/>
      <c r="K346" s="4"/>
      <c r="L346" s="4"/>
      <c r="M346" s="4"/>
    </row>
    <row r="347" spans="1:13" s="37" customFormat="1" x14ac:dyDescent="0.2">
      <c r="A347" s="80"/>
      <c r="B347" s="80"/>
      <c r="C347" s="81">
        <f>C345+C346</f>
        <v>3830</v>
      </c>
      <c r="D347" s="81">
        <f t="shared" ref="D347:M347" si="294">D345+D346</f>
        <v>200</v>
      </c>
      <c r="E347" s="81">
        <f t="shared" si="294"/>
        <v>200</v>
      </c>
      <c r="F347" s="81">
        <f t="shared" si="294"/>
        <v>0</v>
      </c>
      <c r="G347" s="81">
        <f t="shared" si="294"/>
        <v>3130</v>
      </c>
      <c r="H347" s="81">
        <f t="shared" si="294"/>
        <v>0</v>
      </c>
      <c r="I347" s="81">
        <f t="shared" si="294"/>
        <v>0</v>
      </c>
      <c r="J347" s="81">
        <f t="shared" si="294"/>
        <v>500</v>
      </c>
      <c r="K347" s="81">
        <f t="shared" si="294"/>
        <v>0</v>
      </c>
      <c r="L347" s="81">
        <f t="shared" si="294"/>
        <v>0</v>
      </c>
      <c r="M347" s="81">
        <f t="shared" si="294"/>
        <v>0</v>
      </c>
    </row>
    <row r="348" spans="1:13" s="42" customFormat="1" x14ac:dyDescent="0.2">
      <c r="A348" s="22" t="s">
        <v>39</v>
      </c>
      <c r="B348" s="22" t="s">
        <v>40</v>
      </c>
      <c r="C348" s="7">
        <f>C351+C354+C357+C360+C363+C366+C369+C375+C372</f>
        <v>2395373</v>
      </c>
      <c r="D348" s="7">
        <f t="shared" ref="D348:M348" si="295">D351+D354+D357+D360+D363+D366+D369+D375+D372</f>
        <v>268315</v>
      </c>
      <c r="E348" s="7">
        <f t="shared" si="295"/>
        <v>218100</v>
      </c>
      <c r="F348" s="7">
        <f t="shared" si="295"/>
        <v>50215</v>
      </c>
      <c r="G348" s="7">
        <f t="shared" si="295"/>
        <v>349558</v>
      </c>
      <c r="H348" s="7">
        <f t="shared" si="295"/>
        <v>19000</v>
      </c>
      <c r="I348" s="7">
        <f t="shared" si="295"/>
        <v>0</v>
      </c>
      <c r="J348" s="7">
        <f t="shared" si="295"/>
        <v>1758500</v>
      </c>
      <c r="K348" s="7">
        <f t="shared" si="295"/>
        <v>0</v>
      </c>
      <c r="L348" s="7">
        <f t="shared" si="295"/>
        <v>0</v>
      </c>
      <c r="M348" s="7">
        <f t="shared" si="295"/>
        <v>0</v>
      </c>
    </row>
    <row r="349" spans="1:13" s="42" customFormat="1" x14ac:dyDescent="0.2">
      <c r="A349" s="22"/>
      <c r="B349" s="22"/>
      <c r="C349" s="7">
        <f>C352+C355+C358+C361+C364+C367+C370+C376</f>
        <v>-17473</v>
      </c>
      <c r="D349" s="7">
        <f t="shared" ref="D349:M349" si="296">D352+D355+D358+D361+D364+D367+D370+D376</f>
        <v>0</v>
      </c>
      <c r="E349" s="7">
        <f t="shared" si="296"/>
        <v>0</v>
      </c>
      <c r="F349" s="7">
        <f t="shared" si="296"/>
        <v>0</v>
      </c>
      <c r="G349" s="7">
        <f t="shared" si="296"/>
        <v>0</v>
      </c>
      <c r="H349" s="7">
        <f t="shared" si="296"/>
        <v>0</v>
      </c>
      <c r="I349" s="7">
        <f t="shared" si="296"/>
        <v>0</v>
      </c>
      <c r="J349" s="7">
        <f t="shared" si="296"/>
        <v>-17473</v>
      </c>
      <c r="K349" s="7">
        <f t="shared" si="296"/>
        <v>0</v>
      </c>
      <c r="L349" s="7">
        <f t="shared" si="296"/>
        <v>0</v>
      </c>
      <c r="M349" s="7">
        <f t="shared" si="296"/>
        <v>0</v>
      </c>
    </row>
    <row r="350" spans="1:13" s="42" customFormat="1" x14ac:dyDescent="0.2">
      <c r="A350" s="82"/>
      <c r="B350" s="82"/>
      <c r="C350" s="78">
        <f>C348+C349</f>
        <v>2377900</v>
      </c>
      <c r="D350" s="78">
        <f t="shared" ref="D350:M350" si="297">D348+D349</f>
        <v>268315</v>
      </c>
      <c r="E350" s="78">
        <f t="shared" si="297"/>
        <v>218100</v>
      </c>
      <c r="F350" s="78">
        <f t="shared" si="297"/>
        <v>50215</v>
      </c>
      <c r="G350" s="78">
        <f t="shared" si="297"/>
        <v>349558</v>
      </c>
      <c r="H350" s="78">
        <f t="shared" si="297"/>
        <v>19000</v>
      </c>
      <c r="I350" s="78">
        <f t="shared" si="297"/>
        <v>0</v>
      </c>
      <c r="J350" s="78">
        <f t="shared" si="297"/>
        <v>1741027</v>
      </c>
      <c r="K350" s="78">
        <f t="shared" si="297"/>
        <v>0</v>
      </c>
      <c r="L350" s="78">
        <f t="shared" si="297"/>
        <v>0</v>
      </c>
      <c r="M350" s="78">
        <f t="shared" si="297"/>
        <v>0</v>
      </c>
    </row>
    <row r="351" spans="1:13" s="37" customFormat="1" x14ac:dyDescent="0.2">
      <c r="A351" s="20"/>
      <c r="B351" s="38" t="s">
        <v>41</v>
      </c>
      <c r="C351" s="4">
        <f>SUM(D351,G351,H351:M351)</f>
        <v>84055</v>
      </c>
      <c r="D351" s="4">
        <f t="shared" si="253"/>
        <v>33434</v>
      </c>
      <c r="E351" s="5">
        <v>27052</v>
      </c>
      <c r="F351" s="5">
        <v>6382</v>
      </c>
      <c r="G351" s="5">
        <v>48621</v>
      </c>
      <c r="H351" s="4"/>
      <c r="I351" s="4"/>
      <c r="J351" s="4">
        <v>2000</v>
      </c>
      <c r="K351" s="4"/>
      <c r="L351" s="4"/>
      <c r="M351" s="4"/>
    </row>
    <row r="352" spans="1:13" s="37" customFormat="1" x14ac:dyDescent="0.2">
      <c r="A352" s="20"/>
      <c r="B352" s="38"/>
      <c r="C352" s="4">
        <f>SUM(D352,G352,H352:M352)</f>
        <v>0</v>
      </c>
      <c r="D352" s="4">
        <f t="shared" ref="D352" si="298">SUM(E352:F352)</f>
        <v>0</v>
      </c>
      <c r="E352" s="5"/>
      <c r="F352" s="5"/>
      <c r="G352" s="5"/>
      <c r="H352" s="4"/>
      <c r="I352" s="4"/>
      <c r="J352" s="4"/>
      <c r="K352" s="4"/>
      <c r="L352" s="4"/>
      <c r="M352" s="4"/>
    </row>
    <row r="353" spans="1:13" s="37" customFormat="1" x14ac:dyDescent="0.2">
      <c r="A353" s="80"/>
      <c r="B353" s="80"/>
      <c r="C353" s="81">
        <f>C351+C352</f>
        <v>84055</v>
      </c>
      <c r="D353" s="81">
        <f t="shared" ref="D353:M353" si="299">D351+D352</f>
        <v>33434</v>
      </c>
      <c r="E353" s="81">
        <f t="shared" si="299"/>
        <v>27052</v>
      </c>
      <c r="F353" s="81">
        <f t="shared" si="299"/>
        <v>6382</v>
      </c>
      <c r="G353" s="81">
        <f t="shared" si="299"/>
        <v>48621</v>
      </c>
      <c r="H353" s="81">
        <f t="shared" si="299"/>
        <v>0</v>
      </c>
      <c r="I353" s="81">
        <f t="shared" si="299"/>
        <v>0</v>
      </c>
      <c r="J353" s="81">
        <f t="shared" si="299"/>
        <v>2000</v>
      </c>
      <c r="K353" s="81">
        <f t="shared" si="299"/>
        <v>0</v>
      </c>
      <c r="L353" s="81">
        <f t="shared" si="299"/>
        <v>0</v>
      </c>
      <c r="M353" s="81">
        <f t="shared" si="299"/>
        <v>0</v>
      </c>
    </row>
    <row r="354" spans="1:13" s="37" customFormat="1" x14ac:dyDescent="0.2">
      <c r="A354" s="20"/>
      <c r="B354" s="38" t="s">
        <v>42</v>
      </c>
      <c r="C354" s="4">
        <f t="shared" ref="C354:C375" si="300">SUM(D354,G354,H354:M354)</f>
        <v>43795</v>
      </c>
      <c r="D354" s="4">
        <f t="shared" si="253"/>
        <v>19979</v>
      </c>
      <c r="E354" s="5">
        <v>16044</v>
      </c>
      <c r="F354" s="5">
        <v>3935</v>
      </c>
      <c r="G354" s="5">
        <v>23816</v>
      </c>
      <c r="H354" s="4"/>
      <c r="I354" s="4"/>
      <c r="J354" s="4"/>
      <c r="K354" s="4"/>
      <c r="L354" s="4"/>
      <c r="M354" s="4"/>
    </row>
    <row r="355" spans="1:13" s="37" customFormat="1" x14ac:dyDescent="0.2">
      <c r="A355" s="20"/>
      <c r="B355" s="38"/>
      <c r="C355" s="4">
        <f t="shared" ref="C355" si="301">SUM(D355,G355,H355:M355)</f>
        <v>0</v>
      </c>
      <c r="D355" s="4">
        <f t="shared" ref="D355" si="302">SUM(E355:F355)</f>
        <v>0</v>
      </c>
      <c r="E355" s="5"/>
      <c r="F355" s="5"/>
      <c r="G355" s="5"/>
      <c r="H355" s="4"/>
      <c r="I355" s="4"/>
      <c r="J355" s="4"/>
      <c r="K355" s="4"/>
      <c r="L355" s="4"/>
      <c r="M355" s="4"/>
    </row>
    <row r="356" spans="1:13" s="37" customFormat="1" x14ac:dyDescent="0.2">
      <c r="A356" s="80"/>
      <c r="B356" s="80"/>
      <c r="C356" s="81">
        <f>C354+C355</f>
        <v>43795</v>
      </c>
      <c r="D356" s="81">
        <f t="shared" ref="D356:M356" si="303">D354+D355</f>
        <v>19979</v>
      </c>
      <c r="E356" s="81">
        <f t="shared" si="303"/>
        <v>16044</v>
      </c>
      <c r="F356" s="81">
        <f t="shared" si="303"/>
        <v>3935</v>
      </c>
      <c r="G356" s="81">
        <f t="shared" si="303"/>
        <v>23816</v>
      </c>
      <c r="H356" s="81">
        <f t="shared" si="303"/>
        <v>0</v>
      </c>
      <c r="I356" s="81">
        <f t="shared" si="303"/>
        <v>0</v>
      </c>
      <c r="J356" s="81">
        <f t="shared" si="303"/>
        <v>0</v>
      </c>
      <c r="K356" s="81">
        <f t="shared" si="303"/>
        <v>0</v>
      </c>
      <c r="L356" s="81">
        <f t="shared" si="303"/>
        <v>0</v>
      </c>
      <c r="M356" s="81">
        <f t="shared" si="303"/>
        <v>0</v>
      </c>
    </row>
    <row r="357" spans="1:13" s="37" customFormat="1" x14ac:dyDescent="0.2">
      <c r="A357" s="20"/>
      <c r="B357" s="38" t="s">
        <v>43</v>
      </c>
      <c r="C357" s="4">
        <f t="shared" si="300"/>
        <v>198642</v>
      </c>
      <c r="D357" s="4">
        <f t="shared" si="253"/>
        <v>133346</v>
      </c>
      <c r="E357" s="5">
        <v>107894</v>
      </c>
      <c r="F357" s="5">
        <v>25452</v>
      </c>
      <c r="G357" s="5">
        <v>64746</v>
      </c>
      <c r="H357" s="4"/>
      <c r="I357" s="4"/>
      <c r="J357" s="5">
        <v>550</v>
      </c>
      <c r="K357" s="4"/>
      <c r="L357" s="4"/>
      <c r="M357" s="4"/>
    </row>
    <row r="358" spans="1:13" s="37" customFormat="1" x14ac:dyDescent="0.2">
      <c r="A358" s="20"/>
      <c r="B358" s="38"/>
      <c r="C358" s="4">
        <f t="shared" ref="C358" si="304">SUM(D358,G358,H358:M358)</f>
        <v>-13021</v>
      </c>
      <c r="D358" s="4">
        <f t="shared" ref="D358" si="305">SUM(E358:F358)</f>
        <v>-13021</v>
      </c>
      <c r="E358" s="5">
        <v>-10536</v>
      </c>
      <c r="F358" s="5">
        <v>-2485</v>
      </c>
      <c r="G358" s="5"/>
      <c r="H358" s="4"/>
      <c r="I358" s="4"/>
      <c r="J358" s="5"/>
      <c r="K358" s="4"/>
      <c r="L358" s="4"/>
      <c r="M358" s="4"/>
    </row>
    <row r="359" spans="1:13" s="37" customFormat="1" x14ac:dyDescent="0.2">
      <c r="A359" s="80"/>
      <c r="B359" s="80"/>
      <c r="C359" s="81">
        <f>C357+C358</f>
        <v>185621</v>
      </c>
      <c r="D359" s="81">
        <f t="shared" ref="D359:M359" si="306">D357+D358</f>
        <v>120325</v>
      </c>
      <c r="E359" s="81">
        <f t="shared" si="306"/>
        <v>97358</v>
      </c>
      <c r="F359" s="81">
        <f t="shared" si="306"/>
        <v>22967</v>
      </c>
      <c r="G359" s="81">
        <f t="shared" si="306"/>
        <v>64746</v>
      </c>
      <c r="H359" s="81">
        <f t="shared" si="306"/>
        <v>0</v>
      </c>
      <c r="I359" s="81">
        <f t="shared" si="306"/>
        <v>0</v>
      </c>
      <c r="J359" s="81">
        <f t="shared" si="306"/>
        <v>550</v>
      </c>
      <c r="K359" s="81">
        <f t="shared" si="306"/>
        <v>0</v>
      </c>
      <c r="L359" s="81">
        <f t="shared" si="306"/>
        <v>0</v>
      </c>
      <c r="M359" s="81">
        <f t="shared" si="306"/>
        <v>0</v>
      </c>
    </row>
    <row r="360" spans="1:13" s="37" customFormat="1" ht="14.25" customHeight="1" x14ac:dyDescent="0.2">
      <c r="A360" s="20"/>
      <c r="B360" s="38" t="s">
        <v>44</v>
      </c>
      <c r="C360" s="4">
        <f t="shared" si="300"/>
        <v>7713</v>
      </c>
      <c r="D360" s="4">
        <f t="shared" si="253"/>
        <v>0</v>
      </c>
      <c r="E360" s="5"/>
      <c r="F360" s="5"/>
      <c r="G360" s="5">
        <v>7713</v>
      </c>
      <c r="H360" s="4"/>
      <c r="I360" s="4"/>
      <c r="J360" s="4"/>
      <c r="K360" s="4"/>
      <c r="L360" s="4"/>
      <c r="M360" s="4"/>
    </row>
    <row r="361" spans="1:13" s="37" customFormat="1" ht="14.25" customHeight="1" x14ac:dyDescent="0.2">
      <c r="A361" s="20"/>
      <c r="B361" s="38"/>
      <c r="C361" s="4">
        <f t="shared" ref="C361" si="307">SUM(D361,G361,H361:M361)</f>
        <v>13021</v>
      </c>
      <c r="D361" s="4">
        <f t="shared" ref="D361" si="308">SUM(E361:F361)</f>
        <v>13021</v>
      </c>
      <c r="E361" s="5">
        <v>10536</v>
      </c>
      <c r="F361" s="5">
        <v>2485</v>
      </c>
      <c r="G361" s="5"/>
      <c r="H361" s="4"/>
      <c r="I361" s="4"/>
      <c r="J361" s="4"/>
      <c r="K361" s="4"/>
      <c r="L361" s="4"/>
      <c r="M361" s="4"/>
    </row>
    <row r="362" spans="1:13" s="37" customFormat="1" ht="14.25" customHeight="1" x14ac:dyDescent="0.2">
      <c r="A362" s="80"/>
      <c r="B362" s="80"/>
      <c r="C362" s="81">
        <f>C360+C361</f>
        <v>20734</v>
      </c>
      <c r="D362" s="81">
        <f t="shared" ref="D362:M362" si="309">D360+D361</f>
        <v>13021</v>
      </c>
      <c r="E362" s="81">
        <f t="shared" si="309"/>
        <v>10536</v>
      </c>
      <c r="F362" s="81">
        <f t="shared" si="309"/>
        <v>2485</v>
      </c>
      <c r="G362" s="81">
        <f t="shared" si="309"/>
        <v>7713</v>
      </c>
      <c r="H362" s="81">
        <f t="shared" si="309"/>
        <v>0</v>
      </c>
      <c r="I362" s="81">
        <f t="shared" si="309"/>
        <v>0</v>
      </c>
      <c r="J362" s="81">
        <f t="shared" si="309"/>
        <v>0</v>
      </c>
      <c r="K362" s="81">
        <f t="shared" si="309"/>
        <v>0</v>
      </c>
      <c r="L362" s="81">
        <f t="shared" si="309"/>
        <v>0</v>
      </c>
      <c r="M362" s="81">
        <f t="shared" si="309"/>
        <v>0</v>
      </c>
    </row>
    <row r="363" spans="1:13" s="37" customFormat="1" x14ac:dyDescent="0.2">
      <c r="A363" s="20"/>
      <c r="B363" s="38" t="s">
        <v>45</v>
      </c>
      <c r="C363" s="4">
        <f t="shared" si="300"/>
        <v>41564</v>
      </c>
      <c r="D363" s="4">
        <f t="shared" si="253"/>
        <v>18294</v>
      </c>
      <c r="E363" s="5">
        <v>14547</v>
      </c>
      <c r="F363" s="5">
        <v>3747</v>
      </c>
      <c r="G363" s="5">
        <v>23270</v>
      </c>
      <c r="H363" s="4"/>
      <c r="I363" s="4"/>
      <c r="J363" s="4"/>
      <c r="K363" s="4"/>
      <c r="L363" s="4"/>
      <c r="M363" s="4"/>
    </row>
    <row r="364" spans="1:13" s="37" customFormat="1" x14ac:dyDescent="0.2">
      <c r="A364" s="20"/>
      <c r="B364" s="38"/>
      <c r="C364" s="4">
        <f t="shared" ref="C364" si="310">SUM(D364,G364,H364:M364)</f>
        <v>0</v>
      </c>
      <c r="D364" s="4">
        <f t="shared" ref="D364" si="311">SUM(E364:F364)</f>
        <v>0</v>
      </c>
      <c r="E364" s="5"/>
      <c r="F364" s="5"/>
      <c r="G364" s="5"/>
      <c r="H364" s="4"/>
      <c r="I364" s="4"/>
      <c r="J364" s="4"/>
      <c r="K364" s="4"/>
      <c r="L364" s="4"/>
      <c r="M364" s="4"/>
    </row>
    <row r="365" spans="1:13" s="37" customFormat="1" x14ac:dyDescent="0.2">
      <c r="A365" s="80"/>
      <c r="B365" s="80"/>
      <c r="C365" s="81">
        <f>C363+C364</f>
        <v>41564</v>
      </c>
      <c r="D365" s="81">
        <f t="shared" ref="D365:M365" si="312">D363+D364</f>
        <v>18294</v>
      </c>
      <c r="E365" s="81">
        <f t="shared" si="312"/>
        <v>14547</v>
      </c>
      <c r="F365" s="81">
        <f t="shared" si="312"/>
        <v>3747</v>
      </c>
      <c r="G365" s="81">
        <f t="shared" si="312"/>
        <v>23270</v>
      </c>
      <c r="H365" s="81">
        <f t="shared" si="312"/>
        <v>0</v>
      </c>
      <c r="I365" s="81">
        <f t="shared" si="312"/>
        <v>0</v>
      </c>
      <c r="J365" s="81">
        <f t="shared" si="312"/>
        <v>0</v>
      </c>
      <c r="K365" s="81">
        <f t="shared" si="312"/>
        <v>0</v>
      </c>
      <c r="L365" s="81">
        <f t="shared" si="312"/>
        <v>0</v>
      </c>
      <c r="M365" s="81">
        <f t="shared" si="312"/>
        <v>0</v>
      </c>
    </row>
    <row r="366" spans="1:13" s="37" customFormat="1" x14ac:dyDescent="0.2">
      <c r="A366" s="20"/>
      <c r="B366" s="38" t="s">
        <v>46</v>
      </c>
      <c r="C366" s="4">
        <f t="shared" si="300"/>
        <v>104300</v>
      </c>
      <c r="D366" s="4">
        <f t="shared" si="253"/>
        <v>51100</v>
      </c>
      <c r="E366" s="5">
        <v>41104</v>
      </c>
      <c r="F366" s="5">
        <v>9996</v>
      </c>
      <c r="G366" s="5">
        <v>49250</v>
      </c>
      <c r="H366" s="4"/>
      <c r="I366" s="4"/>
      <c r="J366" s="4">
        <v>3950</v>
      </c>
      <c r="K366" s="4"/>
      <c r="L366" s="4"/>
      <c r="M366" s="4"/>
    </row>
    <row r="367" spans="1:13" s="37" customFormat="1" x14ac:dyDescent="0.2">
      <c r="A367" s="20"/>
      <c r="B367" s="38"/>
      <c r="C367" s="4">
        <f t="shared" ref="C367" si="313">SUM(D367,G367,H367:M367)</f>
        <v>0</v>
      </c>
      <c r="D367" s="4">
        <f t="shared" ref="D367" si="314">SUM(E367:F367)</f>
        <v>0</v>
      </c>
      <c r="E367" s="5"/>
      <c r="F367" s="5"/>
      <c r="G367" s="5"/>
      <c r="H367" s="4"/>
      <c r="I367" s="4"/>
      <c r="J367" s="4"/>
      <c r="K367" s="4"/>
      <c r="L367" s="4"/>
      <c r="M367" s="4"/>
    </row>
    <row r="368" spans="1:13" s="37" customFormat="1" x14ac:dyDescent="0.2">
      <c r="A368" s="80"/>
      <c r="B368" s="80"/>
      <c r="C368" s="81">
        <f>C366+C367</f>
        <v>104300</v>
      </c>
      <c r="D368" s="81">
        <f t="shared" ref="D368:M368" si="315">D366+D367</f>
        <v>51100</v>
      </c>
      <c r="E368" s="81">
        <f t="shared" si="315"/>
        <v>41104</v>
      </c>
      <c r="F368" s="81">
        <f t="shared" si="315"/>
        <v>9996</v>
      </c>
      <c r="G368" s="81">
        <f t="shared" si="315"/>
        <v>49250</v>
      </c>
      <c r="H368" s="81">
        <f t="shared" si="315"/>
        <v>0</v>
      </c>
      <c r="I368" s="81">
        <f t="shared" si="315"/>
        <v>0</v>
      </c>
      <c r="J368" s="81">
        <f t="shared" si="315"/>
        <v>3950</v>
      </c>
      <c r="K368" s="81">
        <f t="shared" si="315"/>
        <v>0</v>
      </c>
      <c r="L368" s="81">
        <f t="shared" si="315"/>
        <v>0</v>
      </c>
      <c r="M368" s="81">
        <f t="shared" si="315"/>
        <v>0</v>
      </c>
    </row>
    <row r="369" spans="1:13" s="37" customFormat="1" x14ac:dyDescent="0.2">
      <c r="A369" s="20"/>
      <c r="B369" s="38" t="s">
        <v>47</v>
      </c>
      <c r="C369" s="4">
        <f t="shared" si="300"/>
        <v>163304</v>
      </c>
      <c r="D369" s="4">
        <f>SUM(E369:F369)</f>
        <v>12162</v>
      </c>
      <c r="E369" s="5">
        <v>11459</v>
      </c>
      <c r="F369" s="5">
        <v>703</v>
      </c>
      <c r="G369" s="5">
        <v>132142</v>
      </c>
      <c r="H369" s="4">
        <v>19000</v>
      </c>
      <c r="I369" s="4"/>
      <c r="J369" s="4"/>
      <c r="K369" s="4"/>
      <c r="L369" s="4"/>
      <c r="M369" s="4"/>
    </row>
    <row r="370" spans="1:13" s="37" customFormat="1" x14ac:dyDescent="0.2">
      <c r="A370" s="20"/>
      <c r="B370" s="38"/>
      <c r="C370" s="4">
        <f t="shared" ref="C370" si="316">SUM(D370,G370,H370:M370)</f>
        <v>0</v>
      </c>
      <c r="D370" s="4">
        <f>SUM(E370:F370)</f>
        <v>0</v>
      </c>
      <c r="E370" s="5"/>
      <c r="F370" s="5"/>
      <c r="G370" s="5"/>
      <c r="H370" s="4"/>
      <c r="I370" s="4"/>
      <c r="J370" s="4"/>
      <c r="K370" s="4"/>
      <c r="L370" s="4"/>
      <c r="M370" s="4"/>
    </row>
    <row r="371" spans="1:13" s="37" customFormat="1" x14ac:dyDescent="0.2">
      <c r="A371" s="80"/>
      <c r="B371" s="80"/>
      <c r="C371" s="81">
        <f>C369+C370</f>
        <v>163304</v>
      </c>
      <c r="D371" s="81">
        <f t="shared" ref="D371:M371" si="317">D369+D370</f>
        <v>12162</v>
      </c>
      <c r="E371" s="81">
        <f t="shared" si="317"/>
        <v>11459</v>
      </c>
      <c r="F371" s="81">
        <f t="shared" si="317"/>
        <v>703</v>
      </c>
      <c r="G371" s="81">
        <f t="shared" si="317"/>
        <v>132142</v>
      </c>
      <c r="H371" s="81">
        <f t="shared" si="317"/>
        <v>19000</v>
      </c>
      <c r="I371" s="81">
        <f t="shared" si="317"/>
        <v>0</v>
      </c>
      <c r="J371" s="81">
        <f t="shared" si="317"/>
        <v>0</v>
      </c>
      <c r="K371" s="81">
        <f t="shared" si="317"/>
        <v>0</v>
      </c>
      <c r="L371" s="81">
        <f t="shared" si="317"/>
        <v>0</v>
      </c>
      <c r="M371" s="81">
        <f t="shared" si="317"/>
        <v>0</v>
      </c>
    </row>
    <row r="372" spans="1:13" s="37" customFormat="1" x14ac:dyDescent="0.2">
      <c r="A372" s="20"/>
      <c r="B372" s="38" t="s">
        <v>204</v>
      </c>
      <c r="C372" s="4">
        <f t="shared" si="300"/>
        <v>1650000</v>
      </c>
      <c r="D372" s="4">
        <f>SUM(E372:F372)</f>
        <v>0</v>
      </c>
      <c r="E372" s="5"/>
      <c r="F372" s="5"/>
      <c r="G372" s="5"/>
      <c r="H372" s="4"/>
      <c r="I372" s="4"/>
      <c r="J372" s="4">
        <v>1650000</v>
      </c>
      <c r="K372" s="4"/>
      <c r="L372" s="4"/>
      <c r="M372" s="4"/>
    </row>
    <row r="373" spans="1:13" s="37" customFormat="1" x14ac:dyDescent="0.2">
      <c r="A373" s="20"/>
      <c r="B373" s="38"/>
      <c r="C373" s="4">
        <f t="shared" ref="C373" si="318">SUM(D373,G373,H373:M373)</f>
        <v>0</v>
      </c>
      <c r="D373" s="4">
        <f>SUM(E373:F373)</f>
        <v>0</v>
      </c>
      <c r="E373" s="5"/>
      <c r="F373" s="5"/>
      <c r="G373" s="5"/>
      <c r="H373" s="4"/>
      <c r="I373" s="4"/>
      <c r="J373" s="4"/>
      <c r="K373" s="4"/>
      <c r="L373" s="4"/>
      <c r="M373" s="4"/>
    </row>
    <row r="374" spans="1:13" s="37" customFormat="1" x14ac:dyDescent="0.2">
      <c r="A374" s="80"/>
      <c r="B374" s="80"/>
      <c r="C374" s="81">
        <f>C372+C373</f>
        <v>1650000</v>
      </c>
      <c r="D374" s="81">
        <f t="shared" ref="D374:M374" si="319">D372+D373</f>
        <v>0</v>
      </c>
      <c r="E374" s="81">
        <f t="shared" si="319"/>
        <v>0</v>
      </c>
      <c r="F374" s="81">
        <f t="shared" si="319"/>
        <v>0</v>
      </c>
      <c r="G374" s="81">
        <f t="shared" si="319"/>
        <v>0</v>
      </c>
      <c r="H374" s="81">
        <f t="shared" si="319"/>
        <v>0</v>
      </c>
      <c r="I374" s="81">
        <f t="shared" si="319"/>
        <v>0</v>
      </c>
      <c r="J374" s="81">
        <f t="shared" si="319"/>
        <v>1650000</v>
      </c>
      <c r="K374" s="81">
        <f t="shared" si="319"/>
        <v>0</v>
      </c>
      <c r="L374" s="81">
        <f t="shared" si="319"/>
        <v>0</v>
      </c>
      <c r="M374" s="81">
        <f t="shared" si="319"/>
        <v>0</v>
      </c>
    </row>
    <row r="375" spans="1:13" s="37" customFormat="1" x14ac:dyDescent="0.2">
      <c r="A375" s="20"/>
      <c r="B375" s="38" t="s">
        <v>215</v>
      </c>
      <c r="C375" s="4">
        <f t="shared" si="300"/>
        <v>102000</v>
      </c>
      <c r="D375" s="4">
        <f>SUM(E375:F375)</f>
        <v>0</v>
      </c>
      <c r="E375" s="5"/>
      <c r="F375" s="5"/>
      <c r="G375" s="5"/>
      <c r="H375" s="4"/>
      <c r="I375" s="4"/>
      <c r="J375" s="4">
        <v>102000</v>
      </c>
      <c r="K375" s="4"/>
      <c r="L375" s="4"/>
      <c r="M375" s="4"/>
    </row>
    <row r="376" spans="1:13" s="37" customFormat="1" x14ac:dyDescent="0.2">
      <c r="A376" s="20"/>
      <c r="B376" s="38"/>
      <c r="C376" s="4">
        <f t="shared" ref="C376" si="320">SUM(D376,G376,H376:M376)</f>
        <v>-17473</v>
      </c>
      <c r="D376" s="4">
        <f>SUM(E376:F376)</f>
        <v>0</v>
      </c>
      <c r="E376" s="5"/>
      <c r="F376" s="5"/>
      <c r="G376" s="5"/>
      <c r="H376" s="4"/>
      <c r="I376" s="4"/>
      <c r="J376" s="4">
        <v>-17473</v>
      </c>
      <c r="K376" s="4"/>
      <c r="L376" s="4"/>
      <c r="M376" s="4"/>
    </row>
    <row r="377" spans="1:13" s="37" customFormat="1" x14ac:dyDescent="0.2">
      <c r="A377" s="80"/>
      <c r="B377" s="80"/>
      <c r="C377" s="81">
        <f>C375+C376</f>
        <v>84527</v>
      </c>
      <c r="D377" s="81">
        <f t="shared" ref="D377:M377" si="321">D375+D376</f>
        <v>0</v>
      </c>
      <c r="E377" s="81">
        <f t="shared" si="321"/>
        <v>0</v>
      </c>
      <c r="F377" s="81">
        <f t="shared" si="321"/>
        <v>0</v>
      </c>
      <c r="G377" s="81">
        <f t="shared" si="321"/>
        <v>0</v>
      </c>
      <c r="H377" s="81">
        <f t="shared" si="321"/>
        <v>0</v>
      </c>
      <c r="I377" s="81">
        <f t="shared" si="321"/>
        <v>0</v>
      </c>
      <c r="J377" s="81">
        <f t="shared" si="321"/>
        <v>84527</v>
      </c>
      <c r="K377" s="81">
        <f t="shared" si="321"/>
        <v>0</v>
      </c>
      <c r="L377" s="81">
        <f t="shared" si="321"/>
        <v>0</v>
      </c>
      <c r="M377" s="81">
        <f t="shared" si="321"/>
        <v>0</v>
      </c>
    </row>
    <row r="378" spans="1:13" s="37" customFormat="1" x14ac:dyDescent="0.2">
      <c r="A378" s="80"/>
      <c r="B378" s="80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</row>
    <row r="379" spans="1:13" s="42" customFormat="1" ht="25.5" x14ac:dyDescent="0.2">
      <c r="A379" s="22" t="s">
        <v>48</v>
      </c>
      <c r="B379" s="22" t="s">
        <v>177</v>
      </c>
      <c r="C379" s="7">
        <f t="shared" ref="C379:M380" si="322">SUM(C382:C382)</f>
        <v>227564</v>
      </c>
      <c r="D379" s="7">
        <f t="shared" si="322"/>
        <v>175298</v>
      </c>
      <c r="E379" s="7">
        <f t="shared" si="322"/>
        <v>140799</v>
      </c>
      <c r="F379" s="7">
        <f t="shared" si="322"/>
        <v>34499</v>
      </c>
      <c r="G379" s="7">
        <f t="shared" si="322"/>
        <v>51016</v>
      </c>
      <c r="H379" s="7">
        <f t="shared" si="322"/>
        <v>0</v>
      </c>
      <c r="I379" s="7">
        <f t="shared" si="322"/>
        <v>0</v>
      </c>
      <c r="J379" s="7">
        <f t="shared" si="322"/>
        <v>1250</v>
      </c>
      <c r="K379" s="7">
        <f t="shared" si="322"/>
        <v>0</v>
      </c>
      <c r="L379" s="7">
        <f t="shared" si="322"/>
        <v>0</v>
      </c>
      <c r="M379" s="7">
        <f t="shared" si="322"/>
        <v>0</v>
      </c>
    </row>
    <row r="380" spans="1:13" s="42" customFormat="1" x14ac:dyDescent="0.2">
      <c r="A380" s="22"/>
      <c r="B380" s="22"/>
      <c r="C380" s="7">
        <f t="shared" si="322"/>
        <v>-1891</v>
      </c>
      <c r="D380" s="7">
        <f t="shared" si="322"/>
        <v>77</v>
      </c>
      <c r="E380" s="7">
        <f t="shared" si="322"/>
        <v>0</v>
      </c>
      <c r="F380" s="7">
        <f t="shared" si="322"/>
        <v>77</v>
      </c>
      <c r="G380" s="7">
        <f t="shared" si="322"/>
        <v>-1968</v>
      </c>
      <c r="H380" s="7">
        <f t="shared" si="322"/>
        <v>0</v>
      </c>
      <c r="I380" s="7">
        <f t="shared" si="322"/>
        <v>0</v>
      </c>
      <c r="J380" s="7">
        <f t="shared" si="322"/>
        <v>0</v>
      </c>
      <c r="K380" s="7">
        <f t="shared" si="322"/>
        <v>0</v>
      </c>
      <c r="L380" s="7">
        <f t="shared" si="322"/>
        <v>0</v>
      </c>
      <c r="M380" s="7">
        <f t="shared" si="322"/>
        <v>0</v>
      </c>
    </row>
    <row r="381" spans="1:13" s="42" customFormat="1" ht="12" customHeight="1" x14ac:dyDescent="0.2">
      <c r="A381" s="82"/>
      <c r="B381" s="82"/>
      <c r="C381" s="78">
        <f>C379+C380</f>
        <v>225673</v>
      </c>
      <c r="D381" s="78">
        <f t="shared" ref="D381:M381" si="323">D379+D380</f>
        <v>175375</v>
      </c>
      <c r="E381" s="78">
        <f t="shared" si="323"/>
        <v>140799</v>
      </c>
      <c r="F381" s="78">
        <f t="shared" si="323"/>
        <v>34576</v>
      </c>
      <c r="G381" s="78">
        <f t="shared" si="323"/>
        <v>49048</v>
      </c>
      <c r="H381" s="78">
        <f t="shared" si="323"/>
        <v>0</v>
      </c>
      <c r="I381" s="78">
        <f t="shared" si="323"/>
        <v>0</v>
      </c>
      <c r="J381" s="78">
        <f t="shared" si="323"/>
        <v>1250</v>
      </c>
      <c r="K381" s="78">
        <f t="shared" si="323"/>
        <v>0</v>
      </c>
      <c r="L381" s="78">
        <f t="shared" si="323"/>
        <v>0</v>
      </c>
      <c r="M381" s="78">
        <f t="shared" si="323"/>
        <v>0</v>
      </c>
    </row>
    <row r="382" spans="1:13" s="37" customFormat="1" x14ac:dyDescent="0.2">
      <c r="A382" s="20"/>
      <c r="B382" s="38" t="s">
        <v>169</v>
      </c>
      <c r="C382" s="4">
        <f>SUM(D382,G382,H382:M382)</f>
        <v>227564</v>
      </c>
      <c r="D382" s="4">
        <f>SUM(E382:F382)</f>
        <v>175298</v>
      </c>
      <c r="E382" s="5">
        <v>140799</v>
      </c>
      <c r="F382" s="5">
        <v>34499</v>
      </c>
      <c r="G382" s="5">
        <v>51016</v>
      </c>
      <c r="H382" s="4"/>
      <c r="I382" s="4"/>
      <c r="J382" s="4">
        <v>1250</v>
      </c>
      <c r="K382" s="4"/>
      <c r="L382" s="4"/>
      <c r="M382" s="4"/>
    </row>
    <row r="383" spans="1:13" s="37" customFormat="1" x14ac:dyDescent="0.2">
      <c r="A383" s="20"/>
      <c r="B383" s="38"/>
      <c r="C383" s="4">
        <f>SUM(D383,G383,H383:M383)</f>
        <v>-1891</v>
      </c>
      <c r="D383" s="4">
        <f>SUM(E383:F383)</f>
        <v>77</v>
      </c>
      <c r="E383" s="5"/>
      <c r="F383" s="5">
        <v>77</v>
      </c>
      <c r="G383" s="5">
        <v>-1968</v>
      </c>
      <c r="H383" s="4"/>
      <c r="I383" s="4"/>
      <c r="J383" s="4"/>
      <c r="K383" s="4"/>
      <c r="L383" s="4"/>
      <c r="M383" s="4"/>
    </row>
    <row r="384" spans="1:13" s="37" customFormat="1" x14ac:dyDescent="0.2">
      <c r="A384" s="80"/>
      <c r="B384" s="80"/>
      <c r="C384" s="81">
        <f>C382+C383</f>
        <v>225673</v>
      </c>
      <c r="D384" s="81">
        <f t="shared" ref="D384:M384" si="324">D382+D383</f>
        <v>175375</v>
      </c>
      <c r="E384" s="81">
        <f t="shared" si="324"/>
        <v>140799</v>
      </c>
      <c r="F384" s="81">
        <f t="shared" si="324"/>
        <v>34576</v>
      </c>
      <c r="G384" s="81">
        <f t="shared" si="324"/>
        <v>49048</v>
      </c>
      <c r="H384" s="81">
        <f t="shared" si="324"/>
        <v>0</v>
      </c>
      <c r="I384" s="81">
        <f t="shared" si="324"/>
        <v>0</v>
      </c>
      <c r="J384" s="81">
        <f t="shared" si="324"/>
        <v>1250</v>
      </c>
      <c r="K384" s="81">
        <f t="shared" si="324"/>
        <v>0</v>
      </c>
      <c r="L384" s="81">
        <f t="shared" si="324"/>
        <v>0</v>
      </c>
      <c r="M384" s="81">
        <f t="shared" si="324"/>
        <v>0</v>
      </c>
    </row>
    <row r="385" spans="1:13" s="42" customFormat="1" x14ac:dyDescent="0.2">
      <c r="A385" s="22" t="s">
        <v>50</v>
      </c>
      <c r="B385" s="35" t="s">
        <v>51</v>
      </c>
      <c r="C385" s="7">
        <f>SUM(D385,G385,H385:M385)</f>
        <v>110520</v>
      </c>
      <c r="D385" s="7">
        <f>SUM(E385:F385)</f>
        <v>76126</v>
      </c>
      <c r="E385" s="36">
        <v>61337</v>
      </c>
      <c r="F385" s="36">
        <v>14789</v>
      </c>
      <c r="G385" s="36">
        <v>32594</v>
      </c>
      <c r="H385" s="7"/>
      <c r="I385" s="7"/>
      <c r="J385" s="7">
        <v>1800</v>
      </c>
      <c r="K385" s="7"/>
      <c r="L385" s="7"/>
      <c r="M385" s="7"/>
    </row>
    <row r="386" spans="1:13" s="42" customFormat="1" x14ac:dyDescent="0.2">
      <c r="A386" s="22"/>
      <c r="B386" s="35"/>
      <c r="C386" s="7">
        <f>SUM(D386,G386,H386:M386)</f>
        <v>0</v>
      </c>
      <c r="D386" s="7">
        <f>SUM(E386:F386)</f>
        <v>0</v>
      </c>
      <c r="E386" s="36"/>
      <c r="F386" s="36"/>
      <c r="G386" s="36"/>
      <c r="H386" s="7"/>
      <c r="I386" s="7"/>
      <c r="J386" s="7"/>
      <c r="K386" s="7"/>
      <c r="L386" s="7"/>
      <c r="M386" s="7"/>
    </row>
    <row r="387" spans="1:13" s="42" customFormat="1" x14ac:dyDescent="0.2">
      <c r="A387" s="82"/>
      <c r="B387" s="82"/>
      <c r="C387" s="78">
        <f>C385+C386</f>
        <v>110520</v>
      </c>
      <c r="D387" s="78">
        <f t="shared" ref="D387:M387" si="325">D385+D386</f>
        <v>76126</v>
      </c>
      <c r="E387" s="78">
        <f t="shared" si="325"/>
        <v>61337</v>
      </c>
      <c r="F387" s="78">
        <f t="shared" si="325"/>
        <v>14789</v>
      </c>
      <c r="G387" s="78">
        <f t="shared" si="325"/>
        <v>32594</v>
      </c>
      <c r="H387" s="78">
        <f t="shared" si="325"/>
        <v>0</v>
      </c>
      <c r="I387" s="78">
        <f t="shared" si="325"/>
        <v>0</v>
      </c>
      <c r="J387" s="78">
        <f t="shared" si="325"/>
        <v>1800</v>
      </c>
      <c r="K387" s="78">
        <f t="shared" si="325"/>
        <v>0</v>
      </c>
      <c r="L387" s="78">
        <f t="shared" si="325"/>
        <v>0</v>
      </c>
      <c r="M387" s="78">
        <f t="shared" si="325"/>
        <v>0</v>
      </c>
    </row>
    <row r="388" spans="1:13" s="42" customFormat="1" x14ac:dyDescent="0.2">
      <c r="A388" s="22"/>
      <c r="B388" s="35" t="s">
        <v>223</v>
      </c>
      <c r="C388" s="7">
        <f>SUM(D388,G388,H388:M388)</f>
        <v>7744</v>
      </c>
      <c r="D388" s="7">
        <f>SUM(E388:F388)</f>
        <v>0</v>
      </c>
      <c r="E388" s="36"/>
      <c r="F388" s="36"/>
      <c r="G388" s="36">
        <v>7744</v>
      </c>
      <c r="H388" s="7"/>
      <c r="I388" s="7"/>
      <c r="J388" s="7"/>
      <c r="K388" s="7"/>
      <c r="L388" s="7"/>
      <c r="M388" s="7"/>
    </row>
    <row r="389" spans="1:13" s="42" customFormat="1" x14ac:dyDescent="0.2">
      <c r="A389" s="22"/>
      <c r="B389" s="35"/>
      <c r="C389" s="7">
        <f>SUM(D389,G389,H389:M389)</f>
        <v>0</v>
      </c>
      <c r="D389" s="7">
        <f>SUM(E389:F389)</f>
        <v>0</v>
      </c>
      <c r="E389" s="36"/>
      <c r="F389" s="36"/>
      <c r="G389" s="36"/>
      <c r="H389" s="7"/>
      <c r="I389" s="7"/>
      <c r="J389" s="7"/>
      <c r="K389" s="7"/>
      <c r="L389" s="7"/>
      <c r="M389" s="7"/>
    </row>
    <row r="390" spans="1:13" s="42" customFormat="1" x14ac:dyDescent="0.2">
      <c r="A390" s="82"/>
      <c r="B390" s="82"/>
      <c r="C390" s="78">
        <f>C388+C389</f>
        <v>7744</v>
      </c>
      <c r="D390" s="78">
        <f t="shared" ref="D390:M390" si="326">D388+D389</f>
        <v>0</v>
      </c>
      <c r="E390" s="78">
        <f t="shared" si="326"/>
        <v>0</v>
      </c>
      <c r="F390" s="78">
        <f t="shared" si="326"/>
        <v>0</v>
      </c>
      <c r="G390" s="78">
        <f t="shared" si="326"/>
        <v>7744</v>
      </c>
      <c r="H390" s="78">
        <f t="shared" si="326"/>
        <v>0</v>
      </c>
      <c r="I390" s="78">
        <f t="shared" si="326"/>
        <v>0</v>
      </c>
      <c r="J390" s="78">
        <f t="shared" si="326"/>
        <v>0</v>
      </c>
      <c r="K390" s="78">
        <f t="shared" si="326"/>
        <v>0</v>
      </c>
      <c r="L390" s="78">
        <f t="shared" si="326"/>
        <v>0</v>
      </c>
      <c r="M390" s="78">
        <f t="shared" si="326"/>
        <v>0</v>
      </c>
    </row>
    <row r="391" spans="1:13" s="42" customFormat="1" x14ac:dyDescent="0.2">
      <c r="A391" s="22" t="s">
        <v>52</v>
      </c>
      <c r="B391" s="35" t="s">
        <v>53</v>
      </c>
      <c r="C391" s="7">
        <f>SUM(D391,G391,H391:M391)</f>
        <v>124261</v>
      </c>
      <c r="D391" s="7">
        <f>SUM(E391:F391)</f>
        <v>53226</v>
      </c>
      <c r="E391" s="36">
        <v>43067</v>
      </c>
      <c r="F391" s="36">
        <v>10159</v>
      </c>
      <c r="G391" s="36">
        <v>26035</v>
      </c>
      <c r="H391" s="7">
        <v>45000</v>
      </c>
      <c r="I391" s="7"/>
      <c r="J391" s="7"/>
      <c r="K391" s="7"/>
      <c r="L391" s="7"/>
      <c r="M391" s="7"/>
    </row>
    <row r="392" spans="1:13" s="42" customFormat="1" x14ac:dyDescent="0.2">
      <c r="A392" s="22"/>
      <c r="B392" s="35"/>
      <c r="C392" s="7">
        <f>SUM(D392,G392,H392:M392)</f>
        <v>1891</v>
      </c>
      <c r="D392" s="7">
        <f>SUM(E392:F392)</f>
        <v>502</v>
      </c>
      <c r="E392" s="36"/>
      <c r="F392" s="36">
        <v>502</v>
      </c>
      <c r="G392" s="36">
        <v>1389</v>
      </c>
      <c r="H392" s="7"/>
      <c r="I392" s="7"/>
      <c r="J392" s="7"/>
      <c r="K392" s="7"/>
      <c r="L392" s="7"/>
      <c r="M392" s="7"/>
    </row>
    <row r="393" spans="1:13" s="42" customFormat="1" x14ac:dyDescent="0.2">
      <c r="A393" s="82"/>
      <c r="B393" s="82"/>
      <c r="C393" s="78">
        <f>C391+C392</f>
        <v>126152</v>
      </c>
      <c r="D393" s="78">
        <f t="shared" ref="D393:M393" si="327">D391+D392</f>
        <v>53728</v>
      </c>
      <c r="E393" s="78">
        <f t="shared" si="327"/>
        <v>43067</v>
      </c>
      <c r="F393" s="78">
        <f t="shared" si="327"/>
        <v>10661</v>
      </c>
      <c r="G393" s="78">
        <f t="shared" si="327"/>
        <v>27424</v>
      </c>
      <c r="H393" s="78">
        <f t="shared" si="327"/>
        <v>45000</v>
      </c>
      <c r="I393" s="78">
        <f t="shared" si="327"/>
        <v>0</v>
      </c>
      <c r="J393" s="78">
        <f t="shared" si="327"/>
        <v>0</v>
      </c>
      <c r="K393" s="78">
        <f t="shared" si="327"/>
        <v>0</v>
      </c>
      <c r="L393" s="78">
        <f t="shared" si="327"/>
        <v>0</v>
      </c>
      <c r="M393" s="78">
        <f t="shared" si="327"/>
        <v>0</v>
      </c>
    </row>
    <row r="394" spans="1:13" s="42" customFormat="1" x14ac:dyDescent="0.2">
      <c r="A394" s="33" t="s">
        <v>134</v>
      </c>
      <c r="B394" s="33" t="s">
        <v>124</v>
      </c>
      <c r="C394" s="34">
        <f>C291+C312+C348+C379+C385+C391+C388</f>
        <v>3718486</v>
      </c>
      <c r="D394" s="34">
        <f t="shared" ref="D394:M394" si="328">D291+D312+D348+D379+D385+D391+D388</f>
        <v>962144</v>
      </c>
      <c r="E394" s="34">
        <f t="shared" si="328"/>
        <v>776684</v>
      </c>
      <c r="F394" s="34">
        <f t="shared" si="328"/>
        <v>185460</v>
      </c>
      <c r="G394" s="34">
        <f t="shared" si="328"/>
        <v>836372</v>
      </c>
      <c r="H394" s="34">
        <f t="shared" si="328"/>
        <v>117600</v>
      </c>
      <c r="I394" s="34">
        <f t="shared" si="328"/>
        <v>0</v>
      </c>
      <c r="J394" s="34">
        <f t="shared" si="328"/>
        <v>1802370</v>
      </c>
      <c r="K394" s="34">
        <f t="shared" si="328"/>
        <v>0</v>
      </c>
      <c r="L394" s="34">
        <f t="shared" si="328"/>
        <v>0</v>
      </c>
      <c r="M394" s="34">
        <f t="shared" si="328"/>
        <v>0</v>
      </c>
    </row>
    <row r="395" spans="1:13" s="42" customFormat="1" x14ac:dyDescent="0.2">
      <c r="A395" s="33"/>
      <c r="B395" s="33"/>
      <c r="C395" s="34">
        <f>C292+C313+C349+C380+C386+C392+C389</f>
        <v>-17273</v>
      </c>
      <c r="D395" s="34">
        <f t="shared" ref="D395:M395" si="329">D292+D313+D349+D380+D386+D392+D389</f>
        <v>389</v>
      </c>
      <c r="E395" s="34">
        <f t="shared" si="329"/>
        <v>-190</v>
      </c>
      <c r="F395" s="34">
        <f t="shared" si="329"/>
        <v>579</v>
      </c>
      <c r="G395" s="34">
        <f t="shared" si="329"/>
        <v>-1199</v>
      </c>
      <c r="H395" s="34">
        <f t="shared" si="329"/>
        <v>0</v>
      </c>
      <c r="I395" s="34">
        <f t="shared" si="329"/>
        <v>0</v>
      </c>
      <c r="J395" s="34">
        <f t="shared" si="329"/>
        <v>-16463</v>
      </c>
      <c r="K395" s="34">
        <f t="shared" si="329"/>
        <v>0</v>
      </c>
      <c r="L395" s="34">
        <f t="shared" si="329"/>
        <v>0</v>
      </c>
      <c r="M395" s="34">
        <f t="shared" si="329"/>
        <v>0</v>
      </c>
    </row>
    <row r="396" spans="1:13" s="42" customFormat="1" x14ac:dyDescent="0.2">
      <c r="A396" s="82"/>
      <c r="B396" s="82"/>
      <c r="C396" s="78">
        <f>C394+C395</f>
        <v>3701213</v>
      </c>
      <c r="D396" s="78">
        <f t="shared" ref="D396:M396" si="330">D394+D395</f>
        <v>962533</v>
      </c>
      <c r="E396" s="78">
        <f t="shared" si="330"/>
        <v>776494</v>
      </c>
      <c r="F396" s="78">
        <f t="shared" si="330"/>
        <v>186039</v>
      </c>
      <c r="G396" s="78">
        <f t="shared" si="330"/>
        <v>835173</v>
      </c>
      <c r="H396" s="78">
        <f t="shared" si="330"/>
        <v>117600</v>
      </c>
      <c r="I396" s="78">
        <f t="shared" si="330"/>
        <v>0</v>
      </c>
      <c r="J396" s="78">
        <f t="shared" si="330"/>
        <v>1785907</v>
      </c>
      <c r="K396" s="78">
        <f t="shared" si="330"/>
        <v>0</v>
      </c>
      <c r="L396" s="78">
        <f t="shared" si="330"/>
        <v>0</v>
      </c>
      <c r="M396" s="78">
        <f t="shared" si="330"/>
        <v>0</v>
      </c>
    </row>
    <row r="397" spans="1:13" s="42" customFormat="1" x14ac:dyDescent="0.2">
      <c r="A397" s="110" t="s">
        <v>240</v>
      </c>
      <c r="B397" s="33" t="s">
        <v>55</v>
      </c>
      <c r="C397" s="34">
        <f>C400+C403+C406+C409+C412+C415+C418+C421+C424+C427+C430+C433+C436+C439+C442+C445+C448+C451+C454+C457+C460+C463+C466+C469+C472+C475+C478+C481+C484+C487+C490+C493+C496+C499+C502+C505+C508+C514+C517+C520+C511</f>
        <v>12884247</v>
      </c>
      <c r="D397" s="34">
        <f t="shared" ref="D397:M397" si="331">D400+D403+D406+D409+D412+D415+D418+D421+D424+D427+D430+D433+D436+D439+D442+D445+D448+D451+D454+D457+D460+D463+D466+D469+D472+D475+D478+D481+D484+D487+D490+D493+D496+D499+D502+D505+D508+D514+D517+D520+D511</f>
        <v>7192849</v>
      </c>
      <c r="E397" s="34">
        <f t="shared" si="331"/>
        <v>5801313</v>
      </c>
      <c r="F397" s="34">
        <f t="shared" si="331"/>
        <v>1391536</v>
      </c>
      <c r="G397" s="34">
        <f t="shared" si="331"/>
        <v>2895435</v>
      </c>
      <c r="H397" s="34">
        <f t="shared" si="331"/>
        <v>6270</v>
      </c>
      <c r="I397" s="34">
        <f t="shared" si="331"/>
        <v>0</v>
      </c>
      <c r="J397" s="34">
        <f t="shared" si="331"/>
        <v>2320636</v>
      </c>
      <c r="K397" s="34">
        <f t="shared" si="331"/>
        <v>131571</v>
      </c>
      <c r="L397" s="34">
        <f t="shared" si="331"/>
        <v>337486</v>
      </c>
      <c r="M397" s="34">
        <f t="shared" si="331"/>
        <v>0</v>
      </c>
    </row>
    <row r="398" spans="1:13" s="42" customFormat="1" x14ac:dyDescent="0.2">
      <c r="A398" s="33"/>
      <c r="B398" s="33"/>
      <c r="C398" s="34">
        <f>C401+C404+C407+C410+C413+C416+C419+C422+C425+C428+C431+C434+C437+C440+C443+C446+C449+C452+C455+C458+C461+C464+C467+C470+C473+C476+C479+C482+C485+C488+C491+C494+C497+C500+C503+C506+C509+C515+C518+C521+C512</f>
        <v>147186</v>
      </c>
      <c r="D398" s="34">
        <f t="shared" ref="D398:M398" si="332">D401+D404+D407+D410+D413+D416+D419+D422+D425+D428+D431+D434+D437+D440+D443+D446+D449+D452+D455+D458+D461+D464+D467+D470+D473+D476+D479+D482+D485+D488+D491+D494+D497+D500+D503+D506+D509+D515+D518+D521+D512</f>
        <v>15632</v>
      </c>
      <c r="E398" s="34">
        <f t="shared" si="332"/>
        <v>4272</v>
      </c>
      <c r="F398" s="34">
        <f t="shared" si="332"/>
        <v>11360</v>
      </c>
      <c r="G398" s="34">
        <f t="shared" si="332"/>
        <v>39952</v>
      </c>
      <c r="H398" s="34">
        <f t="shared" si="332"/>
        <v>0</v>
      </c>
      <c r="I398" s="34">
        <f t="shared" si="332"/>
        <v>0</v>
      </c>
      <c r="J398" s="34">
        <f t="shared" si="332"/>
        <v>85302</v>
      </c>
      <c r="K398" s="34">
        <f t="shared" si="332"/>
        <v>6300</v>
      </c>
      <c r="L398" s="34">
        <f t="shared" si="332"/>
        <v>0</v>
      </c>
      <c r="M398" s="34">
        <f t="shared" si="332"/>
        <v>0</v>
      </c>
    </row>
    <row r="399" spans="1:13" s="42" customFormat="1" x14ac:dyDescent="0.2">
      <c r="A399" s="82"/>
      <c r="B399" s="82"/>
      <c r="C399" s="78">
        <f>C397+C398</f>
        <v>13031433</v>
      </c>
      <c r="D399" s="78">
        <f t="shared" ref="D399:M399" si="333">D397+D398</f>
        <v>7208481</v>
      </c>
      <c r="E399" s="78">
        <f t="shared" si="333"/>
        <v>5805585</v>
      </c>
      <c r="F399" s="78">
        <f t="shared" si="333"/>
        <v>1402896</v>
      </c>
      <c r="G399" s="78">
        <f t="shared" si="333"/>
        <v>2935387</v>
      </c>
      <c r="H399" s="78">
        <f t="shared" si="333"/>
        <v>6270</v>
      </c>
      <c r="I399" s="78">
        <f t="shared" si="333"/>
        <v>0</v>
      </c>
      <c r="J399" s="78">
        <f t="shared" si="333"/>
        <v>2405938</v>
      </c>
      <c r="K399" s="78">
        <f t="shared" si="333"/>
        <v>137871</v>
      </c>
      <c r="L399" s="78">
        <f t="shared" si="333"/>
        <v>337486</v>
      </c>
      <c r="M399" s="78">
        <f t="shared" si="333"/>
        <v>0</v>
      </c>
    </row>
    <row r="400" spans="1:13" s="43" customFormat="1" ht="25.5" x14ac:dyDescent="0.2">
      <c r="A400" s="25" t="s">
        <v>56</v>
      </c>
      <c r="B400" s="46" t="s">
        <v>180</v>
      </c>
      <c r="C400" s="26">
        <f>SUM(D400,G400,H400:M400)</f>
        <v>565714</v>
      </c>
      <c r="D400" s="26">
        <f>SUM(E400:F400)</f>
        <v>414389</v>
      </c>
      <c r="E400" s="26">
        <v>334646</v>
      </c>
      <c r="F400" s="26">
        <v>79743</v>
      </c>
      <c r="G400" s="26">
        <v>141125</v>
      </c>
      <c r="H400" s="26"/>
      <c r="I400" s="26"/>
      <c r="J400" s="26">
        <v>10200</v>
      </c>
      <c r="K400" s="47"/>
      <c r="L400" s="47"/>
      <c r="M400" s="47"/>
    </row>
    <row r="401" spans="1:18" s="43" customFormat="1" x14ac:dyDescent="0.2">
      <c r="A401" s="25"/>
      <c r="B401" s="46"/>
      <c r="C401" s="26">
        <f>SUM(D401,G401,H401:M401)</f>
        <v>3000</v>
      </c>
      <c r="D401" s="26">
        <f>SUM(E401:F401)</f>
        <v>0</v>
      </c>
      <c r="E401" s="26"/>
      <c r="F401" s="26"/>
      <c r="G401" s="26">
        <v>3000</v>
      </c>
      <c r="H401" s="26"/>
      <c r="I401" s="26"/>
      <c r="J401" s="26"/>
      <c r="K401" s="47"/>
      <c r="L401" s="47"/>
      <c r="M401" s="47"/>
    </row>
    <row r="402" spans="1:18" s="43" customFormat="1" x14ac:dyDescent="0.2">
      <c r="A402" s="94"/>
      <c r="B402" s="94"/>
      <c r="C402" s="95">
        <f>C400+C401</f>
        <v>568714</v>
      </c>
      <c r="D402" s="95">
        <f t="shared" ref="D402:M402" si="334">D400+D401</f>
        <v>414389</v>
      </c>
      <c r="E402" s="95">
        <f t="shared" si="334"/>
        <v>334646</v>
      </c>
      <c r="F402" s="95">
        <f t="shared" si="334"/>
        <v>79743</v>
      </c>
      <c r="G402" s="95">
        <f t="shared" si="334"/>
        <v>144125</v>
      </c>
      <c r="H402" s="95">
        <f t="shared" si="334"/>
        <v>0</v>
      </c>
      <c r="I402" s="95">
        <f t="shared" si="334"/>
        <v>0</v>
      </c>
      <c r="J402" s="95">
        <f t="shared" si="334"/>
        <v>10200</v>
      </c>
      <c r="K402" s="95">
        <f t="shared" si="334"/>
        <v>0</v>
      </c>
      <c r="L402" s="95">
        <f t="shared" si="334"/>
        <v>0</v>
      </c>
      <c r="M402" s="95">
        <f t="shared" si="334"/>
        <v>0</v>
      </c>
    </row>
    <row r="403" spans="1:18" s="43" customFormat="1" ht="25.5" x14ac:dyDescent="0.2">
      <c r="A403" s="25" t="s">
        <v>56</v>
      </c>
      <c r="B403" s="46" t="s">
        <v>57</v>
      </c>
      <c r="C403" s="26">
        <f t="shared" ref="C403:C520" si="335">SUM(D403,G403,H403:M403)</f>
        <v>757950</v>
      </c>
      <c r="D403" s="26">
        <f>SUM(E403:F403)</f>
        <v>387336</v>
      </c>
      <c r="E403" s="26">
        <v>312644</v>
      </c>
      <c r="F403" s="26">
        <v>74692</v>
      </c>
      <c r="G403" s="26">
        <v>144907</v>
      </c>
      <c r="H403" s="26"/>
      <c r="I403" s="26"/>
      <c r="J403" s="26">
        <v>225707</v>
      </c>
      <c r="K403" s="47"/>
      <c r="L403" s="47"/>
      <c r="M403" s="47"/>
    </row>
    <row r="404" spans="1:18" s="43" customFormat="1" x14ac:dyDescent="0.2">
      <c r="A404" s="25"/>
      <c r="B404" s="46"/>
      <c r="C404" s="26">
        <f t="shared" ref="C404" si="336">SUM(D404,G404,H404:M404)</f>
        <v>9290</v>
      </c>
      <c r="D404" s="26">
        <f t="shared" ref="D404" si="337">SUM(E404:F404)</f>
        <v>0</v>
      </c>
      <c r="E404" s="26"/>
      <c r="F404" s="26"/>
      <c r="G404" s="26"/>
      <c r="H404" s="26"/>
      <c r="I404" s="26"/>
      <c r="J404" s="26">
        <v>9290</v>
      </c>
      <c r="K404" s="47"/>
      <c r="L404" s="47"/>
      <c r="M404" s="47"/>
    </row>
    <row r="405" spans="1:18" s="43" customFormat="1" x14ac:dyDescent="0.2">
      <c r="A405" s="94"/>
      <c r="B405" s="94"/>
      <c r="C405" s="95">
        <f t="shared" ref="C405:M405" si="338">C403+C404</f>
        <v>767240</v>
      </c>
      <c r="D405" s="95">
        <f t="shared" si="338"/>
        <v>387336</v>
      </c>
      <c r="E405" s="95">
        <f t="shared" si="338"/>
        <v>312644</v>
      </c>
      <c r="F405" s="95">
        <f t="shared" si="338"/>
        <v>74692</v>
      </c>
      <c r="G405" s="95">
        <f t="shared" si="338"/>
        <v>144907</v>
      </c>
      <c r="H405" s="95">
        <f t="shared" si="338"/>
        <v>0</v>
      </c>
      <c r="I405" s="95">
        <f t="shared" si="338"/>
        <v>0</v>
      </c>
      <c r="J405" s="95">
        <f t="shared" si="338"/>
        <v>234997</v>
      </c>
      <c r="K405" s="95">
        <f t="shared" si="338"/>
        <v>0</v>
      </c>
      <c r="L405" s="95">
        <f t="shared" si="338"/>
        <v>0</v>
      </c>
      <c r="M405" s="95">
        <f t="shared" si="338"/>
        <v>0</v>
      </c>
    </row>
    <row r="406" spans="1:18" s="43" customFormat="1" ht="25.5" x14ac:dyDescent="0.2">
      <c r="A406" s="25" t="s">
        <v>56</v>
      </c>
      <c r="B406" s="46" t="s">
        <v>58</v>
      </c>
      <c r="C406" s="26">
        <f t="shared" si="335"/>
        <v>506860</v>
      </c>
      <c r="D406" s="26">
        <f>SUM(E406:F406)</f>
        <v>370068</v>
      </c>
      <c r="E406" s="26">
        <v>299125</v>
      </c>
      <c r="F406" s="26">
        <v>70943</v>
      </c>
      <c r="G406" s="26">
        <v>119152</v>
      </c>
      <c r="H406" s="26"/>
      <c r="I406" s="26"/>
      <c r="J406" s="26">
        <v>17640</v>
      </c>
      <c r="K406" s="47"/>
      <c r="L406" s="47"/>
      <c r="M406" s="47"/>
    </row>
    <row r="407" spans="1:18" s="43" customFormat="1" x14ac:dyDescent="0.2">
      <c r="A407" s="25"/>
      <c r="B407" s="46"/>
      <c r="C407" s="26">
        <f t="shared" ref="C407" si="339">SUM(D407,G407,H407:M407)</f>
        <v>2379</v>
      </c>
      <c r="D407" s="26">
        <f>SUM(E407:F407)</f>
        <v>0</v>
      </c>
      <c r="E407" s="26"/>
      <c r="F407" s="26"/>
      <c r="G407" s="26">
        <v>2379</v>
      </c>
      <c r="H407" s="26"/>
      <c r="I407" s="26"/>
      <c r="J407" s="26"/>
      <c r="K407" s="47"/>
      <c r="L407" s="47"/>
      <c r="M407" s="47"/>
    </row>
    <row r="408" spans="1:18" s="43" customFormat="1" x14ac:dyDescent="0.2">
      <c r="A408" s="94"/>
      <c r="B408" s="94"/>
      <c r="C408" s="95">
        <f>C406+C407</f>
        <v>509239</v>
      </c>
      <c r="D408" s="95">
        <f t="shared" ref="D408:M408" si="340">D406+D407</f>
        <v>370068</v>
      </c>
      <c r="E408" s="95">
        <f t="shared" si="340"/>
        <v>299125</v>
      </c>
      <c r="F408" s="95">
        <f t="shared" si="340"/>
        <v>70943</v>
      </c>
      <c r="G408" s="95">
        <f t="shared" si="340"/>
        <v>121531</v>
      </c>
      <c r="H408" s="95">
        <f t="shared" si="340"/>
        <v>0</v>
      </c>
      <c r="I408" s="95">
        <f t="shared" si="340"/>
        <v>0</v>
      </c>
      <c r="J408" s="95">
        <f t="shared" si="340"/>
        <v>17640</v>
      </c>
      <c r="K408" s="95">
        <f t="shared" si="340"/>
        <v>0</v>
      </c>
      <c r="L408" s="95">
        <f t="shared" si="340"/>
        <v>0</v>
      </c>
      <c r="M408" s="95">
        <f t="shared" si="340"/>
        <v>0</v>
      </c>
    </row>
    <row r="409" spans="1:18" s="43" customFormat="1" ht="25.5" x14ac:dyDescent="0.2">
      <c r="A409" s="25" t="s">
        <v>56</v>
      </c>
      <c r="B409" s="46" t="s">
        <v>59</v>
      </c>
      <c r="C409" s="26">
        <f t="shared" si="335"/>
        <v>277968</v>
      </c>
      <c r="D409" s="26">
        <f t="shared" ref="D409:D520" si="341">SUM(E409:F409)</f>
        <v>194416</v>
      </c>
      <c r="E409" s="26">
        <v>157000</v>
      </c>
      <c r="F409" s="26">
        <v>37416</v>
      </c>
      <c r="G409" s="26">
        <v>78176</v>
      </c>
      <c r="H409" s="26"/>
      <c r="I409" s="26"/>
      <c r="J409" s="26">
        <v>5376</v>
      </c>
      <c r="K409" s="47"/>
      <c r="L409" s="47"/>
      <c r="M409" s="47"/>
    </row>
    <row r="410" spans="1:18" s="43" customFormat="1" x14ac:dyDescent="0.2">
      <c r="A410" s="25"/>
      <c r="B410" s="46"/>
      <c r="C410" s="26">
        <f t="shared" ref="C410" si="342">SUM(D410,G410,H410:M410)</f>
        <v>0</v>
      </c>
      <c r="D410" s="26">
        <f t="shared" ref="D410" si="343">SUM(E410:F410)</f>
        <v>0</v>
      </c>
      <c r="E410" s="26"/>
      <c r="F410" s="26"/>
      <c r="G410" s="26"/>
      <c r="H410" s="26"/>
      <c r="I410" s="26"/>
      <c r="J410" s="26"/>
      <c r="K410" s="47"/>
      <c r="L410" s="47"/>
      <c r="M410" s="47"/>
    </row>
    <row r="411" spans="1:18" s="43" customFormat="1" x14ac:dyDescent="0.2">
      <c r="A411" s="94"/>
      <c r="B411" s="94"/>
      <c r="C411" s="95">
        <f>C409+C410</f>
        <v>277968</v>
      </c>
      <c r="D411" s="95">
        <f t="shared" ref="D411:M411" si="344">D409+D410</f>
        <v>194416</v>
      </c>
      <c r="E411" s="95">
        <f t="shared" si="344"/>
        <v>157000</v>
      </c>
      <c r="F411" s="95">
        <f t="shared" si="344"/>
        <v>37416</v>
      </c>
      <c r="G411" s="95">
        <f t="shared" si="344"/>
        <v>78176</v>
      </c>
      <c r="H411" s="95">
        <f t="shared" si="344"/>
        <v>0</v>
      </c>
      <c r="I411" s="95">
        <f t="shared" si="344"/>
        <v>0</v>
      </c>
      <c r="J411" s="95">
        <f t="shared" si="344"/>
        <v>5376</v>
      </c>
      <c r="K411" s="95">
        <f t="shared" si="344"/>
        <v>0</v>
      </c>
      <c r="L411" s="95">
        <f t="shared" si="344"/>
        <v>0</v>
      </c>
      <c r="M411" s="95">
        <f t="shared" si="344"/>
        <v>0</v>
      </c>
    </row>
    <row r="412" spans="1:18" s="43" customFormat="1" ht="25.5" x14ac:dyDescent="0.2">
      <c r="A412" s="25" t="s">
        <v>56</v>
      </c>
      <c r="B412" s="46" t="s">
        <v>60</v>
      </c>
      <c r="C412" s="26">
        <f t="shared" si="335"/>
        <v>281214</v>
      </c>
      <c r="D412" s="26">
        <f t="shared" si="341"/>
        <v>208608</v>
      </c>
      <c r="E412" s="26">
        <v>167261</v>
      </c>
      <c r="F412" s="26">
        <v>41347</v>
      </c>
      <c r="G412" s="26">
        <v>66256</v>
      </c>
      <c r="H412" s="26"/>
      <c r="I412" s="26"/>
      <c r="J412" s="26">
        <v>6350</v>
      </c>
      <c r="K412" s="47"/>
      <c r="L412" s="47"/>
      <c r="M412" s="47"/>
    </row>
    <row r="413" spans="1:18" s="43" customFormat="1" x14ac:dyDescent="0.2">
      <c r="A413" s="25"/>
      <c r="B413" s="46"/>
      <c r="C413" s="26">
        <f t="shared" ref="C413" si="345">SUM(D413,G413,H413:M413)</f>
        <v>0</v>
      </c>
      <c r="D413" s="26">
        <f t="shared" ref="D413" si="346">SUM(E413:F413)</f>
        <v>0</v>
      </c>
      <c r="E413" s="26"/>
      <c r="F413" s="26"/>
      <c r="G413" s="26"/>
      <c r="H413" s="26"/>
      <c r="I413" s="26"/>
      <c r="J413" s="26"/>
      <c r="K413" s="47"/>
      <c r="L413" s="47"/>
      <c r="M413" s="47"/>
    </row>
    <row r="414" spans="1:18" s="43" customFormat="1" x14ac:dyDescent="0.2">
      <c r="A414" s="94"/>
      <c r="B414" s="94"/>
      <c r="C414" s="95">
        <f>C412+C413</f>
        <v>281214</v>
      </c>
      <c r="D414" s="95">
        <f t="shared" ref="D414:M414" si="347">D412+D413</f>
        <v>208608</v>
      </c>
      <c r="E414" s="95">
        <f t="shared" si="347"/>
        <v>167261</v>
      </c>
      <c r="F414" s="95">
        <f t="shared" si="347"/>
        <v>41347</v>
      </c>
      <c r="G414" s="95">
        <f t="shared" si="347"/>
        <v>66256</v>
      </c>
      <c r="H414" s="95">
        <f t="shared" si="347"/>
        <v>0</v>
      </c>
      <c r="I414" s="95">
        <f t="shared" si="347"/>
        <v>0</v>
      </c>
      <c r="J414" s="95">
        <f t="shared" si="347"/>
        <v>6350</v>
      </c>
      <c r="K414" s="95">
        <f t="shared" si="347"/>
        <v>0</v>
      </c>
      <c r="L414" s="95">
        <f t="shared" si="347"/>
        <v>0</v>
      </c>
      <c r="M414" s="95">
        <f t="shared" si="347"/>
        <v>0</v>
      </c>
    </row>
    <row r="415" spans="1:18" s="43" customFormat="1" ht="25.5" x14ac:dyDescent="0.2">
      <c r="A415" s="25" t="s">
        <v>56</v>
      </c>
      <c r="B415" s="46" t="s">
        <v>61</v>
      </c>
      <c r="C415" s="26">
        <f t="shared" si="335"/>
        <v>162973</v>
      </c>
      <c r="D415" s="26">
        <f t="shared" si="341"/>
        <v>112088</v>
      </c>
      <c r="E415" s="26">
        <v>90386</v>
      </c>
      <c r="F415" s="26">
        <v>21702</v>
      </c>
      <c r="G415" s="26">
        <v>47085</v>
      </c>
      <c r="H415" s="26"/>
      <c r="I415" s="26"/>
      <c r="J415" s="26">
        <v>3800</v>
      </c>
      <c r="K415" s="47"/>
      <c r="L415" s="47"/>
      <c r="M415" s="47"/>
      <c r="O415" s="96"/>
      <c r="R415" s="67"/>
    </row>
    <row r="416" spans="1:18" s="43" customFormat="1" ht="15" x14ac:dyDescent="0.2">
      <c r="A416" s="25"/>
      <c r="B416" s="46"/>
      <c r="C416" s="26">
        <f t="shared" ref="C416" si="348">SUM(D416,G416,H416:M416)</f>
        <v>7283</v>
      </c>
      <c r="D416" s="26">
        <f t="shared" ref="D416" si="349">SUM(E416:F416)</f>
        <v>5023</v>
      </c>
      <c r="E416" s="26">
        <v>4064</v>
      </c>
      <c r="F416" s="26">
        <v>959</v>
      </c>
      <c r="G416" s="26">
        <v>2260</v>
      </c>
      <c r="H416" s="26"/>
      <c r="I416" s="26"/>
      <c r="J416" s="26"/>
      <c r="K416" s="47"/>
      <c r="L416" s="47"/>
      <c r="M416" s="47"/>
      <c r="R416" s="67"/>
    </row>
    <row r="417" spans="1:18" s="43" customFormat="1" ht="15" x14ac:dyDescent="0.2">
      <c r="A417" s="94"/>
      <c r="B417" s="94"/>
      <c r="C417" s="95">
        <f>C415+C416</f>
        <v>170256</v>
      </c>
      <c r="D417" s="95">
        <f t="shared" ref="D417:M417" si="350">D415+D416</f>
        <v>117111</v>
      </c>
      <c r="E417" s="95">
        <f t="shared" si="350"/>
        <v>94450</v>
      </c>
      <c r="F417" s="95">
        <f t="shared" si="350"/>
        <v>22661</v>
      </c>
      <c r="G417" s="95">
        <f t="shared" si="350"/>
        <v>49345</v>
      </c>
      <c r="H417" s="95">
        <f t="shared" si="350"/>
        <v>0</v>
      </c>
      <c r="I417" s="95">
        <f t="shared" si="350"/>
        <v>0</v>
      </c>
      <c r="J417" s="95">
        <f t="shared" si="350"/>
        <v>3800</v>
      </c>
      <c r="K417" s="95">
        <f t="shared" si="350"/>
        <v>0</v>
      </c>
      <c r="L417" s="95">
        <f t="shared" si="350"/>
        <v>0</v>
      </c>
      <c r="M417" s="95">
        <f t="shared" si="350"/>
        <v>0</v>
      </c>
      <c r="R417" s="67"/>
    </row>
    <row r="418" spans="1:18" s="43" customFormat="1" ht="25.5" x14ac:dyDescent="0.2">
      <c r="A418" s="25" t="s">
        <v>56</v>
      </c>
      <c r="B418" s="47" t="s">
        <v>190</v>
      </c>
      <c r="C418" s="26">
        <f>SUM(D418,G418,H418:M418)</f>
        <v>68534</v>
      </c>
      <c r="D418" s="26">
        <f>SUM(E418:F418)</f>
        <v>43712</v>
      </c>
      <c r="E418" s="26">
        <v>35215</v>
      </c>
      <c r="F418" s="26">
        <v>8497</v>
      </c>
      <c r="G418" s="26">
        <v>24472</v>
      </c>
      <c r="H418" s="26"/>
      <c r="I418" s="26"/>
      <c r="J418" s="26">
        <v>350</v>
      </c>
      <c r="K418" s="26"/>
      <c r="L418" s="47"/>
      <c r="M418" s="47"/>
    </row>
    <row r="419" spans="1:18" s="43" customFormat="1" x14ac:dyDescent="0.2">
      <c r="A419" s="25"/>
      <c r="B419" s="46"/>
      <c r="C419" s="26">
        <f t="shared" ref="C419" si="351">SUM(D419,G419,H419:M419)</f>
        <v>-23501</v>
      </c>
      <c r="D419" s="26">
        <f t="shared" ref="D419" si="352">SUM(E419:F419)</f>
        <v>-7976</v>
      </c>
      <c r="E419" s="26">
        <v>-14981</v>
      </c>
      <c r="F419" s="26">
        <v>7005</v>
      </c>
      <c r="G419" s="26">
        <v>-15175</v>
      </c>
      <c r="H419" s="26"/>
      <c r="I419" s="26"/>
      <c r="J419" s="26">
        <v>-350</v>
      </c>
      <c r="K419" s="26"/>
      <c r="L419" s="47"/>
      <c r="M419" s="47"/>
    </row>
    <row r="420" spans="1:18" s="43" customFormat="1" x14ac:dyDescent="0.2">
      <c r="A420" s="94"/>
      <c r="B420" s="94"/>
      <c r="C420" s="95">
        <f>C418+C419</f>
        <v>45033</v>
      </c>
      <c r="D420" s="95">
        <f t="shared" ref="D420:M420" si="353">D418+D419</f>
        <v>35736</v>
      </c>
      <c r="E420" s="95">
        <f t="shared" si="353"/>
        <v>20234</v>
      </c>
      <c r="F420" s="95">
        <f t="shared" si="353"/>
        <v>15502</v>
      </c>
      <c r="G420" s="95">
        <f t="shared" si="353"/>
        <v>9297</v>
      </c>
      <c r="H420" s="95">
        <f t="shared" si="353"/>
        <v>0</v>
      </c>
      <c r="I420" s="95">
        <f t="shared" si="353"/>
        <v>0</v>
      </c>
      <c r="J420" s="95">
        <f t="shared" si="353"/>
        <v>0</v>
      </c>
      <c r="K420" s="95">
        <f t="shared" si="353"/>
        <v>0</v>
      </c>
      <c r="L420" s="95">
        <f t="shared" si="353"/>
        <v>0</v>
      </c>
      <c r="M420" s="95">
        <f t="shared" si="353"/>
        <v>0</v>
      </c>
    </row>
    <row r="421" spans="1:18" s="43" customFormat="1" ht="25.5" x14ac:dyDescent="0.2">
      <c r="A421" s="25" t="s">
        <v>56</v>
      </c>
      <c r="B421" s="46" t="s">
        <v>161</v>
      </c>
      <c r="C421" s="26">
        <f>SUM(D421,G421,H421:M421)</f>
        <v>258505</v>
      </c>
      <c r="D421" s="26">
        <f>SUM(E421:F421)</f>
        <v>206150</v>
      </c>
      <c r="E421" s="26">
        <v>166494</v>
      </c>
      <c r="F421" s="26">
        <v>39656</v>
      </c>
      <c r="G421" s="26">
        <v>50755</v>
      </c>
      <c r="H421" s="26"/>
      <c r="I421" s="26"/>
      <c r="J421" s="26">
        <v>1600</v>
      </c>
      <c r="K421" s="47"/>
      <c r="L421" s="47"/>
      <c r="M421" s="47"/>
    </row>
    <row r="422" spans="1:18" s="43" customFormat="1" x14ac:dyDescent="0.2">
      <c r="A422" s="25"/>
      <c r="B422" s="46"/>
      <c r="C422" s="26">
        <f>SUM(D422,G422,H422:M422)</f>
        <v>0</v>
      </c>
      <c r="D422" s="26">
        <f>SUM(E422:F422)</f>
        <v>0</v>
      </c>
      <c r="E422" s="26"/>
      <c r="F422" s="26"/>
      <c r="G422" s="26">
        <v>1179</v>
      </c>
      <c r="H422" s="26"/>
      <c r="I422" s="26"/>
      <c r="J422" s="26">
        <v>-1179</v>
      </c>
      <c r="K422" s="47"/>
      <c r="L422" s="47"/>
      <c r="M422" s="47"/>
    </row>
    <row r="423" spans="1:18" s="43" customFormat="1" x14ac:dyDescent="0.2">
      <c r="A423" s="94"/>
      <c r="B423" s="94"/>
      <c r="C423" s="95">
        <f>C421+C422</f>
        <v>258505</v>
      </c>
      <c r="D423" s="95">
        <f t="shared" ref="D423:M423" si="354">D421+D422</f>
        <v>206150</v>
      </c>
      <c r="E423" s="95">
        <f t="shared" si="354"/>
        <v>166494</v>
      </c>
      <c r="F423" s="95">
        <f t="shared" si="354"/>
        <v>39656</v>
      </c>
      <c r="G423" s="95">
        <f t="shared" si="354"/>
        <v>51934</v>
      </c>
      <c r="H423" s="95">
        <f t="shared" si="354"/>
        <v>0</v>
      </c>
      <c r="I423" s="95">
        <f t="shared" si="354"/>
        <v>0</v>
      </c>
      <c r="J423" s="95">
        <f t="shared" si="354"/>
        <v>421</v>
      </c>
      <c r="K423" s="95">
        <f t="shared" si="354"/>
        <v>0</v>
      </c>
      <c r="L423" s="95">
        <f t="shared" si="354"/>
        <v>0</v>
      </c>
      <c r="M423" s="95">
        <f t="shared" si="354"/>
        <v>0</v>
      </c>
    </row>
    <row r="424" spans="1:18" s="43" customFormat="1" x14ac:dyDescent="0.2">
      <c r="A424" s="25" t="s">
        <v>62</v>
      </c>
      <c r="B424" s="46" t="s">
        <v>63</v>
      </c>
      <c r="C424" s="26">
        <f t="shared" si="335"/>
        <v>636347</v>
      </c>
      <c r="D424" s="26">
        <f t="shared" si="341"/>
        <v>499918</v>
      </c>
      <c r="E424" s="26">
        <v>404190</v>
      </c>
      <c r="F424" s="26">
        <v>95728</v>
      </c>
      <c r="G424" s="26">
        <v>112509</v>
      </c>
      <c r="H424" s="26"/>
      <c r="I424" s="26"/>
      <c r="J424" s="26">
        <v>23920</v>
      </c>
      <c r="K424" s="47"/>
      <c r="L424" s="47"/>
      <c r="M424" s="47"/>
    </row>
    <row r="425" spans="1:18" s="43" customFormat="1" x14ac:dyDescent="0.2">
      <c r="A425" s="25"/>
      <c r="B425" s="46"/>
      <c r="C425" s="26">
        <f t="shared" ref="C425" si="355">SUM(D425,G425,H425:M425)</f>
        <v>0</v>
      </c>
      <c r="D425" s="26">
        <f t="shared" ref="D425" si="356">SUM(E425:F425)</f>
        <v>0</v>
      </c>
      <c r="E425" s="26"/>
      <c r="F425" s="26"/>
      <c r="G425" s="26"/>
      <c r="H425" s="26"/>
      <c r="I425" s="26"/>
      <c r="J425" s="26"/>
      <c r="K425" s="47"/>
      <c r="L425" s="47"/>
      <c r="M425" s="47"/>
    </row>
    <row r="426" spans="1:18" s="43" customFormat="1" x14ac:dyDescent="0.2">
      <c r="A426" s="94"/>
      <c r="B426" s="94"/>
      <c r="C426" s="95">
        <f>C424+C425</f>
        <v>636347</v>
      </c>
      <c r="D426" s="95">
        <f t="shared" ref="D426:M426" si="357">D424+D425</f>
        <v>499918</v>
      </c>
      <c r="E426" s="95">
        <f t="shared" si="357"/>
        <v>404190</v>
      </c>
      <c r="F426" s="95">
        <f t="shared" si="357"/>
        <v>95728</v>
      </c>
      <c r="G426" s="95">
        <f t="shared" si="357"/>
        <v>112509</v>
      </c>
      <c r="H426" s="95">
        <f t="shared" si="357"/>
        <v>0</v>
      </c>
      <c r="I426" s="95">
        <f t="shared" si="357"/>
        <v>0</v>
      </c>
      <c r="J426" s="95">
        <f t="shared" si="357"/>
        <v>23920</v>
      </c>
      <c r="K426" s="95">
        <f t="shared" si="357"/>
        <v>0</v>
      </c>
      <c r="L426" s="95">
        <f t="shared" si="357"/>
        <v>0</v>
      </c>
      <c r="M426" s="95">
        <f t="shared" si="357"/>
        <v>0</v>
      </c>
    </row>
    <row r="427" spans="1:18" s="43" customFormat="1" x14ac:dyDescent="0.2">
      <c r="A427" s="25" t="s">
        <v>62</v>
      </c>
      <c r="B427" s="46" t="s">
        <v>64</v>
      </c>
      <c r="C427" s="26">
        <f t="shared" si="335"/>
        <v>1246434</v>
      </c>
      <c r="D427" s="26">
        <f t="shared" si="341"/>
        <v>846902</v>
      </c>
      <c r="E427" s="26">
        <v>682850</v>
      </c>
      <c r="F427" s="26">
        <v>164052</v>
      </c>
      <c r="G427" s="26">
        <v>379037</v>
      </c>
      <c r="H427" s="26"/>
      <c r="I427" s="26"/>
      <c r="J427" s="26">
        <v>20495</v>
      </c>
      <c r="K427" s="47"/>
      <c r="L427" s="47"/>
      <c r="M427" s="47"/>
    </row>
    <row r="428" spans="1:18" s="43" customFormat="1" x14ac:dyDescent="0.2">
      <c r="A428" s="25"/>
      <c r="B428" s="46"/>
      <c r="C428" s="26">
        <f t="shared" ref="C428" si="358">SUM(D428,G428,H428:M428)</f>
        <v>1758</v>
      </c>
      <c r="D428" s="26">
        <f t="shared" ref="D428" si="359">SUM(E428:F428)</f>
        <v>0</v>
      </c>
      <c r="E428" s="26"/>
      <c r="F428" s="26"/>
      <c r="G428" s="26">
        <v>1758</v>
      </c>
      <c r="H428" s="26"/>
      <c r="I428" s="26"/>
      <c r="J428" s="26"/>
      <c r="K428" s="47"/>
      <c r="L428" s="47"/>
      <c r="M428" s="47"/>
    </row>
    <row r="429" spans="1:18" s="43" customFormat="1" x14ac:dyDescent="0.2">
      <c r="A429" s="94"/>
      <c r="B429" s="94"/>
      <c r="C429" s="95">
        <f>C427+C428</f>
        <v>1248192</v>
      </c>
      <c r="D429" s="95">
        <f t="shared" ref="D429:M429" si="360">D427+D428</f>
        <v>846902</v>
      </c>
      <c r="E429" s="95">
        <f t="shared" si="360"/>
        <v>682850</v>
      </c>
      <c r="F429" s="95">
        <f t="shared" si="360"/>
        <v>164052</v>
      </c>
      <c r="G429" s="95">
        <f t="shared" si="360"/>
        <v>380795</v>
      </c>
      <c r="H429" s="95">
        <f t="shared" si="360"/>
        <v>0</v>
      </c>
      <c r="I429" s="95">
        <f t="shared" si="360"/>
        <v>0</v>
      </c>
      <c r="J429" s="95">
        <f t="shared" si="360"/>
        <v>20495</v>
      </c>
      <c r="K429" s="95">
        <f t="shared" si="360"/>
        <v>0</v>
      </c>
      <c r="L429" s="95">
        <f t="shared" si="360"/>
        <v>0</v>
      </c>
      <c r="M429" s="95">
        <f t="shared" si="360"/>
        <v>0</v>
      </c>
    </row>
    <row r="430" spans="1:18" s="43" customFormat="1" x14ac:dyDescent="0.2">
      <c r="A430" s="25" t="s">
        <v>62</v>
      </c>
      <c r="B430" s="46" t="s">
        <v>193</v>
      </c>
      <c r="C430" s="26">
        <f t="shared" si="335"/>
        <v>393690</v>
      </c>
      <c r="D430" s="26">
        <f t="shared" si="341"/>
        <v>294272</v>
      </c>
      <c r="E430" s="26">
        <v>237796</v>
      </c>
      <c r="F430" s="26">
        <v>56476</v>
      </c>
      <c r="G430" s="26">
        <v>91598</v>
      </c>
      <c r="H430" s="26"/>
      <c r="I430" s="26"/>
      <c r="J430" s="26">
        <v>7820</v>
      </c>
      <c r="K430" s="47"/>
      <c r="L430" s="47"/>
      <c r="M430" s="47"/>
    </row>
    <row r="431" spans="1:18" s="43" customFormat="1" x14ac:dyDescent="0.2">
      <c r="A431" s="25"/>
      <c r="B431" s="46"/>
      <c r="C431" s="26">
        <f t="shared" ref="C431" si="361">SUM(D431,G431,H431:M431)</f>
        <v>9928</v>
      </c>
      <c r="D431" s="26">
        <f t="shared" ref="D431" si="362">SUM(E431:F431)</f>
        <v>0</v>
      </c>
      <c r="E431" s="26"/>
      <c r="F431" s="26"/>
      <c r="G431" s="26">
        <v>9928</v>
      </c>
      <c r="H431" s="26"/>
      <c r="I431" s="26"/>
      <c r="J431" s="26"/>
      <c r="K431" s="47"/>
      <c r="L431" s="47"/>
      <c r="M431" s="47"/>
    </row>
    <row r="432" spans="1:18" s="43" customFormat="1" x14ac:dyDescent="0.2">
      <c r="A432" s="94"/>
      <c r="B432" s="94"/>
      <c r="C432" s="95">
        <f>C430+C431</f>
        <v>403618</v>
      </c>
      <c r="D432" s="95">
        <f t="shared" ref="D432:M432" si="363">D430+D431</f>
        <v>294272</v>
      </c>
      <c r="E432" s="95">
        <f t="shared" si="363"/>
        <v>237796</v>
      </c>
      <c r="F432" s="95">
        <f t="shared" si="363"/>
        <v>56476</v>
      </c>
      <c r="G432" s="95">
        <f t="shared" si="363"/>
        <v>101526</v>
      </c>
      <c r="H432" s="95">
        <f t="shared" si="363"/>
        <v>0</v>
      </c>
      <c r="I432" s="95">
        <f t="shared" si="363"/>
        <v>0</v>
      </c>
      <c r="J432" s="95">
        <f t="shared" si="363"/>
        <v>7820</v>
      </c>
      <c r="K432" s="95">
        <f t="shared" si="363"/>
        <v>0</v>
      </c>
      <c r="L432" s="95">
        <f t="shared" si="363"/>
        <v>0</v>
      </c>
      <c r="M432" s="95">
        <f t="shared" si="363"/>
        <v>0</v>
      </c>
    </row>
    <row r="433" spans="1:13" s="43" customFormat="1" x14ac:dyDescent="0.2">
      <c r="A433" s="25" t="s">
        <v>62</v>
      </c>
      <c r="B433" s="46" t="s">
        <v>65</v>
      </c>
      <c r="C433" s="26">
        <f t="shared" si="335"/>
        <v>321291</v>
      </c>
      <c r="D433" s="26">
        <f t="shared" si="341"/>
        <v>183417</v>
      </c>
      <c r="E433" s="26">
        <v>148100</v>
      </c>
      <c r="F433" s="26">
        <v>35317</v>
      </c>
      <c r="G433" s="26">
        <v>132225</v>
      </c>
      <c r="H433" s="26"/>
      <c r="I433" s="26"/>
      <c r="J433" s="26">
        <v>5649</v>
      </c>
      <c r="K433" s="47"/>
      <c r="L433" s="47"/>
      <c r="M433" s="47"/>
    </row>
    <row r="434" spans="1:13" s="43" customFormat="1" x14ac:dyDescent="0.2">
      <c r="A434" s="25"/>
      <c r="B434" s="46"/>
      <c r="C434" s="26">
        <f t="shared" ref="C434" si="364">SUM(D434,G434,H434:M434)</f>
        <v>0</v>
      </c>
      <c r="D434" s="26">
        <f t="shared" ref="D434" si="365">SUM(E434:F434)</f>
        <v>0</v>
      </c>
      <c r="E434" s="26"/>
      <c r="F434" s="26"/>
      <c r="G434" s="26"/>
      <c r="H434" s="26"/>
      <c r="I434" s="26"/>
      <c r="J434" s="26"/>
      <c r="K434" s="47"/>
      <c r="L434" s="47"/>
      <c r="M434" s="47"/>
    </row>
    <row r="435" spans="1:13" s="43" customFormat="1" x14ac:dyDescent="0.2">
      <c r="A435" s="94"/>
      <c r="B435" s="94"/>
      <c r="C435" s="95">
        <f>C433+C434</f>
        <v>321291</v>
      </c>
      <c r="D435" s="95">
        <f t="shared" ref="D435:M435" si="366">D433+D434</f>
        <v>183417</v>
      </c>
      <c r="E435" s="95">
        <f t="shared" si="366"/>
        <v>148100</v>
      </c>
      <c r="F435" s="95">
        <f t="shared" si="366"/>
        <v>35317</v>
      </c>
      <c r="G435" s="95">
        <f t="shared" si="366"/>
        <v>132225</v>
      </c>
      <c r="H435" s="95">
        <f t="shared" si="366"/>
        <v>0</v>
      </c>
      <c r="I435" s="95">
        <f t="shared" si="366"/>
        <v>0</v>
      </c>
      <c r="J435" s="95">
        <f t="shared" si="366"/>
        <v>5649</v>
      </c>
      <c r="K435" s="95">
        <f t="shared" si="366"/>
        <v>0</v>
      </c>
      <c r="L435" s="95">
        <f t="shared" si="366"/>
        <v>0</v>
      </c>
      <c r="M435" s="95">
        <f t="shared" si="366"/>
        <v>0</v>
      </c>
    </row>
    <row r="436" spans="1:13" s="43" customFormat="1" x14ac:dyDescent="0.2">
      <c r="A436" s="25" t="s">
        <v>62</v>
      </c>
      <c r="B436" s="46" t="s">
        <v>191</v>
      </c>
      <c r="C436" s="26">
        <f t="shared" si="335"/>
        <v>248176</v>
      </c>
      <c r="D436" s="26">
        <f t="shared" si="341"/>
        <v>162808</v>
      </c>
      <c r="E436" s="26">
        <v>131409</v>
      </c>
      <c r="F436" s="26">
        <v>31399</v>
      </c>
      <c r="G436" s="26">
        <v>81578</v>
      </c>
      <c r="H436" s="26"/>
      <c r="I436" s="26"/>
      <c r="J436" s="26">
        <v>3790</v>
      </c>
      <c r="K436" s="47"/>
      <c r="L436" s="47"/>
      <c r="M436" s="47"/>
    </row>
    <row r="437" spans="1:13" s="43" customFormat="1" x14ac:dyDescent="0.2">
      <c r="A437" s="25"/>
      <c r="B437" s="46"/>
      <c r="C437" s="26">
        <f t="shared" ref="C437" si="367">SUM(D437,G437,H437:M437)</f>
        <v>0</v>
      </c>
      <c r="D437" s="26">
        <f t="shared" ref="D437" si="368">SUM(E437:F437)</f>
        <v>0</v>
      </c>
      <c r="E437" s="26"/>
      <c r="F437" s="26"/>
      <c r="G437" s="26">
        <v>500</v>
      </c>
      <c r="H437" s="26"/>
      <c r="I437" s="26"/>
      <c r="J437" s="26">
        <v>-500</v>
      </c>
      <c r="K437" s="47"/>
      <c r="L437" s="47"/>
      <c r="M437" s="47"/>
    </row>
    <row r="438" spans="1:13" s="43" customFormat="1" x14ac:dyDescent="0.2">
      <c r="A438" s="94"/>
      <c r="B438" s="94"/>
      <c r="C438" s="95">
        <f>C436+C437</f>
        <v>248176</v>
      </c>
      <c r="D438" s="95">
        <f t="shared" ref="D438:M438" si="369">D436+D437</f>
        <v>162808</v>
      </c>
      <c r="E438" s="95">
        <f t="shared" si="369"/>
        <v>131409</v>
      </c>
      <c r="F438" s="95">
        <f t="shared" si="369"/>
        <v>31399</v>
      </c>
      <c r="G438" s="95">
        <f t="shared" si="369"/>
        <v>82078</v>
      </c>
      <c r="H438" s="95">
        <f t="shared" si="369"/>
        <v>0</v>
      </c>
      <c r="I438" s="95">
        <f t="shared" si="369"/>
        <v>0</v>
      </c>
      <c r="J438" s="95">
        <f t="shared" si="369"/>
        <v>3290</v>
      </c>
      <c r="K438" s="95">
        <f t="shared" si="369"/>
        <v>0</v>
      </c>
      <c r="L438" s="95">
        <f t="shared" si="369"/>
        <v>0</v>
      </c>
      <c r="M438" s="95">
        <f t="shared" si="369"/>
        <v>0</v>
      </c>
    </row>
    <row r="439" spans="1:13" s="43" customFormat="1" x14ac:dyDescent="0.2">
      <c r="A439" s="25" t="s">
        <v>62</v>
      </c>
      <c r="B439" s="46" t="s">
        <v>192</v>
      </c>
      <c r="C439" s="26">
        <f t="shared" si="335"/>
        <v>193917</v>
      </c>
      <c r="D439" s="26">
        <f t="shared" si="341"/>
        <v>139108</v>
      </c>
      <c r="E439" s="26">
        <v>112411</v>
      </c>
      <c r="F439" s="26">
        <v>26697</v>
      </c>
      <c r="G439" s="26">
        <v>51284</v>
      </c>
      <c r="H439" s="26"/>
      <c r="I439" s="26"/>
      <c r="J439" s="26">
        <v>3525</v>
      </c>
      <c r="K439" s="47"/>
      <c r="L439" s="47"/>
      <c r="M439" s="47"/>
    </row>
    <row r="440" spans="1:13" s="43" customFormat="1" x14ac:dyDescent="0.2">
      <c r="A440" s="25"/>
      <c r="B440" s="46"/>
      <c r="C440" s="26">
        <f t="shared" ref="C440" si="370">SUM(D440,G440,H440:M440)</f>
        <v>0</v>
      </c>
      <c r="D440" s="26">
        <f t="shared" ref="D440" si="371">SUM(E440:F440)</f>
        <v>0</v>
      </c>
      <c r="E440" s="26"/>
      <c r="F440" s="26"/>
      <c r="G440" s="26"/>
      <c r="H440" s="26"/>
      <c r="I440" s="26"/>
      <c r="J440" s="26"/>
      <c r="K440" s="47"/>
      <c r="L440" s="47"/>
      <c r="M440" s="47"/>
    </row>
    <row r="441" spans="1:13" s="43" customFormat="1" x14ac:dyDescent="0.2">
      <c r="A441" s="94"/>
      <c r="B441" s="94"/>
      <c r="C441" s="95">
        <f>C439+C440</f>
        <v>193917</v>
      </c>
      <c r="D441" s="95">
        <f t="shared" ref="D441:M441" si="372">D439+D440</f>
        <v>139108</v>
      </c>
      <c r="E441" s="95">
        <f t="shared" si="372"/>
        <v>112411</v>
      </c>
      <c r="F441" s="95">
        <f t="shared" si="372"/>
        <v>26697</v>
      </c>
      <c r="G441" s="95">
        <f t="shared" si="372"/>
        <v>51284</v>
      </c>
      <c r="H441" s="95">
        <f t="shared" si="372"/>
        <v>0</v>
      </c>
      <c r="I441" s="95">
        <f t="shared" si="372"/>
        <v>0</v>
      </c>
      <c r="J441" s="95">
        <f t="shared" si="372"/>
        <v>3525</v>
      </c>
      <c r="K441" s="95">
        <f t="shared" si="372"/>
        <v>0</v>
      </c>
      <c r="L441" s="95">
        <f t="shared" si="372"/>
        <v>0</v>
      </c>
      <c r="M441" s="95">
        <f t="shared" si="372"/>
        <v>0</v>
      </c>
    </row>
    <row r="442" spans="1:13" s="43" customFormat="1" x14ac:dyDescent="0.2">
      <c r="A442" s="25" t="s">
        <v>62</v>
      </c>
      <c r="B442" s="46" t="s">
        <v>66</v>
      </c>
      <c r="C442" s="26">
        <f t="shared" si="335"/>
        <v>227786</v>
      </c>
      <c r="D442" s="26">
        <f t="shared" si="341"/>
        <v>160912</v>
      </c>
      <c r="E442" s="26">
        <v>129891</v>
      </c>
      <c r="F442" s="26">
        <v>31021</v>
      </c>
      <c r="G442" s="26">
        <v>57409</v>
      </c>
      <c r="H442" s="26"/>
      <c r="I442" s="26"/>
      <c r="J442" s="26">
        <v>9465</v>
      </c>
      <c r="K442" s="47"/>
      <c r="L442" s="47"/>
      <c r="M442" s="47"/>
    </row>
    <row r="443" spans="1:13" s="43" customFormat="1" x14ac:dyDescent="0.2">
      <c r="A443" s="25"/>
      <c r="B443" s="46"/>
      <c r="C443" s="26">
        <f t="shared" ref="C443" si="373">SUM(D443,G443,H443:M443)</f>
        <v>0</v>
      </c>
      <c r="D443" s="26">
        <f t="shared" ref="D443" si="374">SUM(E443:F443)</f>
        <v>0</v>
      </c>
      <c r="E443" s="26"/>
      <c r="F443" s="26"/>
      <c r="G443" s="26"/>
      <c r="H443" s="26"/>
      <c r="I443" s="26"/>
      <c r="J443" s="26"/>
      <c r="K443" s="47"/>
      <c r="L443" s="47"/>
      <c r="M443" s="47"/>
    </row>
    <row r="444" spans="1:13" s="43" customFormat="1" x14ac:dyDescent="0.2">
      <c r="A444" s="94"/>
      <c r="B444" s="94"/>
      <c r="C444" s="95">
        <f>C442+C443</f>
        <v>227786</v>
      </c>
      <c r="D444" s="95">
        <f t="shared" ref="D444:M444" si="375">D442+D443</f>
        <v>160912</v>
      </c>
      <c r="E444" s="95">
        <f t="shared" si="375"/>
        <v>129891</v>
      </c>
      <c r="F444" s="95">
        <f t="shared" si="375"/>
        <v>31021</v>
      </c>
      <c r="G444" s="95">
        <f t="shared" si="375"/>
        <v>57409</v>
      </c>
      <c r="H444" s="95">
        <f t="shared" si="375"/>
        <v>0</v>
      </c>
      <c r="I444" s="95">
        <f t="shared" si="375"/>
        <v>0</v>
      </c>
      <c r="J444" s="95">
        <f t="shared" si="375"/>
        <v>9465</v>
      </c>
      <c r="K444" s="95">
        <f t="shared" si="375"/>
        <v>0</v>
      </c>
      <c r="L444" s="95">
        <f t="shared" si="375"/>
        <v>0</v>
      </c>
      <c r="M444" s="95">
        <f t="shared" si="375"/>
        <v>0</v>
      </c>
    </row>
    <row r="445" spans="1:13" s="43" customFormat="1" x14ac:dyDescent="0.2">
      <c r="A445" s="25" t="s">
        <v>62</v>
      </c>
      <c r="B445" s="46" t="s">
        <v>67</v>
      </c>
      <c r="C445" s="26">
        <f t="shared" si="335"/>
        <v>186001</v>
      </c>
      <c r="D445" s="26">
        <f t="shared" si="341"/>
        <v>130060</v>
      </c>
      <c r="E445" s="26">
        <v>104927</v>
      </c>
      <c r="F445" s="26">
        <v>25133</v>
      </c>
      <c r="G445" s="26">
        <v>47868</v>
      </c>
      <c r="H445" s="26"/>
      <c r="I445" s="26"/>
      <c r="J445" s="26">
        <v>8073</v>
      </c>
      <c r="K445" s="47"/>
      <c r="L445" s="47"/>
      <c r="M445" s="47"/>
    </row>
    <row r="446" spans="1:13" s="43" customFormat="1" x14ac:dyDescent="0.2">
      <c r="A446" s="25"/>
      <c r="B446" s="46"/>
      <c r="C446" s="26">
        <f t="shared" ref="C446" si="376">SUM(D446,G446,H446:M446)</f>
        <v>0</v>
      </c>
      <c r="D446" s="26">
        <f t="shared" ref="D446" si="377">SUM(E446:F446)</f>
        <v>0</v>
      </c>
      <c r="E446" s="26"/>
      <c r="F446" s="26"/>
      <c r="G446" s="26"/>
      <c r="H446" s="26"/>
      <c r="I446" s="26"/>
      <c r="J446" s="26"/>
      <c r="K446" s="47"/>
      <c r="L446" s="47"/>
      <c r="M446" s="47"/>
    </row>
    <row r="447" spans="1:13" s="43" customFormat="1" x14ac:dyDescent="0.2">
      <c r="A447" s="94"/>
      <c r="B447" s="94"/>
      <c r="C447" s="95">
        <f>C445+C446</f>
        <v>186001</v>
      </c>
      <c r="D447" s="95">
        <f t="shared" ref="D447:M447" si="378">D445+D446</f>
        <v>130060</v>
      </c>
      <c r="E447" s="95">
        <f t="shared" si="378"/>
        <v>104927</v>
      </c>
      <c r="F447" s="95">
        <f t="shared" si="378"/>
        <v>25133</v>
      </c>
      <c r="G447" s="95">
        <f t="shared" si="378"/>
        <v>47868</v>
      </c>
      <c r="H447" s="95">
        <f t="shared" si="378"/>
        <v>0</v>
      </c>
      <c r="I447" s="95">
        <f t="shared" si="378"/>
        <v>0</v>
      </c>
      <c r="J447" s="95">
        <f t="shared" si="378"/>
        <v>8073</v>
      </c>
      <c r="K447" s="95">
        <f t="shared" si="378"/>
        <v>0</v>
      </c>
      <c r="L447" s="95">
        <f t="shared" si="378"/>
        <v>0</v>
      </c>
      <c r="M447" s="95">
        <f t="shared" si="378"/>
        <v>0</v>
      </c>
    </row>
    <row r="448" spans="1:13" s="43" customFormat="1" x14ac:dyDescent="0.2">
      <c r="A448" s="25" t="s">
        <v>62</v>
      </c>
      <c r="B448" s="46" t="s">
        <v>68</v>
      </c>
      <c r="C448" s="26">
        <f t="shared" si="335"/>
        <v>511296</v>
      </c>
      <c r="D448" s="26">
        <f t="shared" si="341"/>
        <v>332335</v>
      </c>
      <c r="E448" s="26">
        <v>268594</v>
      </c>
      <c r="F448" s="26">
        <v>63741</v>
      </c>
      <c r="G448" s="26">
        <v>164237</v>
      </c>
      <c r="H448" s="26"/>
      <c r="I448" s="26"/>
      <c r="J448" s="26">
        <v>14724</v>
      </c>
      <c r="K448" s="26"/>
      <c r="L448" s="47"/>
      <c r="M448" s="47"/>
    </row>
    <row r="449" spans="1:13" s="43" customFormat="1" x14ac:dyDescent="0.2">
      <c r="A449" s="25"/>
      <c r="B449" s="46"/>
      <c r="C449" s="26">
        <f t="shared" ref="C449" si="379">SUM(D449,G449,H449:M449)</f>
        <v>0</v>
      </c>
      <c r="D449" s="26">
        <f t="shared" ref="D449" si="380">SUM(E449:F449)</f>
        <v>0</v>
      </c>
      <c r="E449" s="26"/>
      <c r="F449" s="26"/>
      <c r="G449" s="26"/>
      <c r="H449" s="26"/>
      <c r="I449" s="26"/>
      <c r="J449" s="26"/>
      <c r="K449" s="26"/>
      <c r="L449" s="47"/>
      <c r="M449" s="47"/>
    </row>
    <row r="450" spans="1:13" s="43" customFormat="1" x14ac:dyDescent="0.2">
      <c r="A450" s="94"/>
      <c r="B450" s="94"/>
      <c r="C450" s="95">
        <f>C448+C449</f>
        <v>511296</v>
      </c>
      <c r="D450" s="95">
        <f t="shared" ref="D450:M450" si="381">D448+D449</f>
        <v>332335</v>
      </c>
      <c r="E450" s="95">
        <f t="shared" si="381"/>
        <v>268594</v>
      </c>
      <c r="F450" s="95">
        <f t="shared" si="381"/>
        <v>63741</v>
      </c>
      <c r="G450" s="95">
        <f t="shared" si="381"/>
        <v>164237</v>
      </c>
      <c r="H450" s="95">
        <f t="shared" si="381"/>
        <v>0</v>
      </c>
      <c r="I450" s="95">
        <f t="shared" si="381"/>
        <v>0</v>
      </c>
      <c r="J450" s="95">
        <f t="shared" si="381"/>
        <v>14724</v>
      </c>
      <c r="K450" s="95">
        <f t="shared" si="381"/>
        <v>0</v>
      </c>
      <c r="L450" s="95">
        <f t="shared" si="381"/>
        <v>0</v>
      </c>
      <c r="M450" s="95">
        <f t="shared" si="381"/>
        <v>0</v>
      </c>
    </row>
    <row r="451" spans="1:13" s="43" customFormat="1" x14ac:dyDescent="0.2">
      <c r="A451" s="25" t="s">
        <v>62</v>
      </c>
      <c r="B451" s="46" t="s">
        <v>69</v>
      </c>
      <c r="C451" s="26">
        <f t="shared" si="335"/>
        <v>265247</v>
      </c>
      <c r="D451" s="26">
        <f t="shared" si="341"/>
        <v>194108</v>
      </c>
      <c r="E451" s="26">
        <v>156422</v>
      </c>
      <c r="F451" s="26">
        <v>37686</v>
      </c>
      <c r="G451" s="26">
        <v>64829</v>
      </c>
      <c r="H451" s="26"/>
      <c r="I451" s="26"/>
      <c r="J451" s="26">
        <v>6310</v>
      </c>
      <c r="K451" s="26"/>
      <c r="L451" s="47"/>
      <c r="M451" s="47"/>
    </row>
    <row r="452" spans="1:13" s="43" customFormat="1" x14ac:dyDescent="0.2">
      <c r="A452" s="25"/>
      <c r="B452" s="46"/>
      <c r="C452" s="26">
        <f t="shared" ref="C452" si="382">SUM(D452,G452,H452:M452)</f>
        <v>0</v>
      </c>
      <c r="D452" s="26">
        <f t="shared" ref="D452" si="383">SUM(E452:F452)</f>
        <v>0</v>
      </c>
      <c r="E452" s="26"/>
      <c r="F452" s="26"/>
      <c r="G452" s="26"/>
      <c r="H452" s="26"/>
      <c r="I452" s="26"/>
      <c r="J452" s="26"/>
      <c r="K452" s="26"/>
      <c r="L452" s="47"/>
      <c r="M452" s="47"/>
    </row>
    <row r="453" spans="1:13" s="43" customFormat="1" x14ac:dyDescent="0.2">
      <c r="A453" s="94"/>
      <c r="B453" s="94"/>
      <c r="C453" s="95">
        <f>C451+C452</f>
        <v>265247</v>
      </c>
      <c r="D453" s="95">
        <f t="shared" ref="D453:M453" si="384">D451+D452</f>
        <v>194108</v>
      </c>
      <c r="E453" s="95">
        <f t="shared" si="384"/>
        <v>156422</v>
      </c>
      <c r="F453" s="95">
        <f t="shared" si="384"/>
        <v>37686</v>
      </c>
      <c r="G453" s="95">
        <f t="shared" si="384"/>
        <v>64829</v>
      </c>
      <c r="H453" s="95">
        <f t="shared" si="384"/>
        <v>0</v>
      </c>
      <c r="I453" s="95">
        <f t="shared" si="384"/>
        <v>0</v>
      </c>
      <c r="J453" s="95">
        <f t="shared" si="384"/>
        <v>6310</v>
      </c>
      <c r="K453" s="95">
        <f t="shared" si="384"/>
        <v>0</v>
      </c>
      <c r="L453" s="95">
        <f t="shared" si="384"/>
        <v>0</v>
      </c>
      <c r="M453" s="95">
        <f t="shared" si="384"/>
        <v>0</v>
      </c>
    </row>
    <row r="454" spans="1:13" s="43" customFormat="1" x14ac:dyDescent="0.2">
      <c r="A454" s="25" t="s">
        <v>62</v>
      </c>
      <c r="B454" s="46" t="s">
        <v>70</v>
      </c>
      <c r="C454" s="26">
        <f t="shared" si="335"/>
        <v>232219</v>
      </c>
      <c r="D454" s="26">
        <f t="shared" si="341"/>
        <v>154672</v>
      </c>
      <c r="E454" s="26">
        <v>124841</v>
      </c>
      <c r="F454" s="26">
        <v>29831</v>
      </c>
      <c r="G454" s="26">
        <v>72585</v>
      </c>
      <c r="H454" s="26"/>
      <c r="I454" s="26"/>
      <c r="J454" s="26">
        <v>4962</v>
      </c>
      <c r="K454" s="26"/>
      <c r="L454" s="47"/>
      <c r="M454" s="47"/>
    </row>
    <row r="455" spans="1:13" s="43" customFormat="1" x14ac:dyDescent="0.2">
      <c r="A455" s="25"/>
      <c r="B455" s="46"/>
      <c r="C455" s="26">
        <f t="shared" ref="C455" si="385">SUM(D455,G455,H455:M455)</f>
        <v>0</v>
      </c>
      <c r="D455" s="26">
        <f t="shared" ref="D455" si="386">SUM(E455:F455)</f>
        <v>0</v>
      </c>
      <c r="E455" s="26"/>
      <c r="F455" s="26"/>
      <c r="G455" s="26"/>
      <c r="H455" s="26"/>
      <c r="I455" s="26"/>
      <c r="J455" s="26"/>
      <c r="K455" s="26"/>
      <c r="L455" s="47"/>
      <c r="M455" s="47"/>
    </row>
    <row r="456" spans="1:13" s="43" customFormat="1" x14ac:dyDescent="0.2">
      <c r="A456" s="94"/>
      <c r="B456" s="94"/>
      <c r="C456" s="95">
        <f>C454+C455</f>
        <v>232219</v>
      </c>
      <c r="D456" s="95">
        <f t="shared" ref="D456:M456" si="387">D454+D455</f>
        <v>154672</v>
      </c>
      <c r="E456" s="95">
        <f t="shared" si="387"/>
        <v>124841</v>
      </c>
      <c r="F456" s="95">
        <f t="shared" si="387"/>
        <v>29831</v>
      </c>
      <c r="G456" s="95">
        <f t="shared" si="387"/>
        <v>72585</v>
      </c>
      <c r="H456" s="95">
        <f t="shared" si="387"/>
        <v>0</v>
      </c>
      <c r="I456" s="95">
        <f t="shared" si="387"/>
        <v>0</v>
      </c>
      <c r="J456" s="95">
        <f t="shared" si="387"/>
        <v>4962</v>
      </c>
      <c r="K456" s="95">
        <f t="shared" si="387"/>
        <v>0</v>
      </c>
      <c r="L456" s="95">
        <f t="shared" si="387"/>
        <v>0</v>
      </c>
      <c r="M456" s="95">
        <f t="shared" si="387"/>
        <v>0</v>
      </c>
    </row>
    <row r="457" spans="1:13" s="43" customFormat="1" x14ac:dyDescent="0.2">
      <c r="A457" s="25" t="s">
        <v>62</v>
      </c>
      <c r="B457" s="46" t="s">
        <v>80</v>
      </c>
      <c r="C457" s="26">
        <f>SUM(D457,G457,H457:M457)</f>
        <v>419237</v>
      </c>
      <c r="D457" s="26">
        <f>SUM(E457:F457)</f>
        <v>357331</v>
      </c>
      <c r="E457" s="26">
        <v>286699</v>
      </c>
      <c r="F457" s="26">
        <v>70632</v>
      </c>
      <c r="G457" s="26">
        <v>57606</v>
      </c>
      <c r="H457" s="26"/>
      <c r="I457" s="26"/>
      <c r="J457" s="26">
        <v>4300</v>
      </c>
      <c r="K457" s="26"/>
      <c r="L457" s="47"/>
      <c r="M457" s="47"/>
    </row>
    <row r="458" spans="1:13" s="43" customFormat="1" x14ac:dyDescent="0.2">
      <c r="A458" s="25"/>
      <c r="B458" s="46"/>
      <c r="C458" s="26">
        <f>SUM(D458,G458,H458:M458)</f>
        <v>0</v>
      </c>
      <c r="D458" s="26">
        <f>SUM(E458:F458)</f>
        <v>0</v>
      </c>
      <c r="E458" s="26"/>
      <c r="F458" s="26"/>
      <c r="G458" s="26">
        <v>-200</v>
      </c>
      <c r="H458" s="26"/>
      <c r="I458" s="26"/>
      <c r="J458" s="26">
        <v>200</v>
      </c>
      <c r="K458" s="26"/>
      <c r="L458" s="47"/>
      <c r="M458" s="47"/>
    </row>
    <row r="459" spans="1:13" s="43" customFormat="1" x14ac:dyDescent="0.2">
      <c r="A459" s="94"/>
      <c r="B459" s="94"/>
      <c r="C459" s="95">
        <f>C457+C458</f>
        <v>419237</v>
      </c>
      <c r="D459" s="95">
        <f t="shared" ref="D459:M459" si="388">D457+D458</f>
        <v>357331</v>
      </c>
      <c r="E459" s="95">
        <f t="shared" si="388"/>
        <v>286699</v>
      </c>
      <c r="F459" s="95">
        <f t="shared" si="388"/>
        <v>70632</v>
      </c>
      <c r="G459" s="95">
        <f t="shared" si="388"/>
        <v>57406</v>
      </c>
      <c r="H459" s="95">
        <f t="shared" si="388"/>
        <v>0</v>
      </c>
      <c r="I459" s="95">
        <f t="shared" si="388"/>
        <v>0</v>
      </c>
      <c r="J459" s="95">
        <f t="shared" si="388"/>
        <v>4500</v>
      </c>
      <c r="K459" s="95">
        <f t="shared" si="388"/>
        <v>0</v>
      </c>
      <c r="L459" s="95">
        <f t="shared" si="388"/>
        <v>0</v>
      </c>
      <c r="M459" s="95">
        <f t="shared" si="388"/>
        <v>0</v>
      </c>
    </row>
    <row r="460" spans="1:13" s="43" customFormat="1" ht="25.5" x14ac:dyDescent="0.2">
      <c r="A460" s="25" t="s">
        <v>62</v>
      </c>
      <c r="B460" s="46" t="s">
        <v>186</v>
      </c>
      <c r="C460" s="26">
        <f>SUM(D460,G460,H460:M460)</f>
        <v>808707</v>
      </c>
      <c r="D460" s="26">
        <f>SUM(E460:F460)</f>
        <v>507752</v>
      </c>
      <c r="E460" s="26">
        <v>410528</v>
      </c>
      <c r="F460" s="26">
        <v>97224</v>
      </c>
      <c r="G460" s="26">
        <v>223482</v>
      </c>
      <c r="H460" s="26"/>
      <c r="I460" s="26"/>
      <c r="J460" s="26">
        <v>39313</v>
      </c>
      <c r="K460" s="26">
        <v>38160</v>
      </c>
      <c r="L460" s="47"/>
      <c r="M460" s="47"/>
    </row>
    <row r="461" spans="1:13" s="43" customFormat="1" x14ac:dyDescent="0.2">
      <c r="A461" s="97"/>
      <c r="B461" s="97"/>
      <c r="C461" s="69">
        <f>SUM(D461,G461,H461:M461)</f>
        <v>0</v>
      </c>
      <c r="D461" s="69">
        <f>SUM(E461:F461)</f>
        <v>0</v>
      </c>
      <c r="E461" s="69"/>
      <c r="F461" s="69"/>
      <c r="G461" s="69"/>
      <c r="H461" s="69"/>
      <c r="I461" s="69"/>
      <c r="J461" s="69"/>
      <c r="K461" s="69"/>
      <c r="L461" s="99"/>
      <c r="M461" s="99"/>
    </row>
    <row r="462" spans="1:13" s="43" customFormat="1" x14ac:dyDescent="0.2">
      <c r="A462" s="94"/>
      <c r="B462" s="94"/>
      <c r="C462" s="95">
        <f>C460+C461</f>
        <v>808707</v>
      </c>
      <c r="D462" s="95">
        <f t="shared" ref="D462:M462" si="389">D460+D461</f>
        <v>507752</v>
      </c>
      <c r="E462" s="95">
        <f t="shared" si="389"/>
        <v>410528</v>
      </c>
      <c r="F462" s="95">
        <f t="shared" si="389"/>
        <v>97224</v>
      </c>
      <c r="G462" s="95">
        <f t="shared" si="389"/>
        <v>223482</v>
      </c>
      <c r="H462" s="95">
        <f t="shared" si="389"/>
        <v>0</v>
      </c>
      <c r="I462" s="95">
        <f t="shared" si="389"/>
        <v>0</v>
      </c>
      <c r="J462" s="95">
        <f t="shared" si="389"/>
        <v>39313</v>
      </c>
      <c r="K462" s="95">
        <f t="shared" si="389"/>
        <v>38160</v>
      </c>
      <c r="L462" s="95">
        <f t="shared" si="389"/>
        <v>0</v>
      </c>
      <c r="M462" s="95">
        <f t="shared" si="389"/>
        <v>0</v>
      </c>
    </row>
    <row r="463" spans="1:13" s="43" customFormat="1" x14ac:dyDescent="0.2">
      <c r="A463" s="25" t="s">
        <v>62</v>
      </c>
      <c r="B463" s="46" t="s">
        <v>184</v>
      </c>
      <c r="C463" s="26">
        <f t="shared" si="335"/>
        <v>210867</v>
      </c>
      <c r="D463" s="26">
        <f t="shared" si="341"/>
        <v>138342</v>
      </c>
      <c r="E463" s="26">
        <v>111629</v>
      </c>
      <c r="F463" s="26">
        <v>26713</v>
      </c>
      <c r="G463" s="26">
        <v>61360</v>
      </c>
      <c r="H463" s="26"/>
      <c r="I463" s="26"/>
      <c r="J463" s="26"/>
      <c r="K463" s="26">
        <v>11165</v>
      </c>
      <c r="L463" s="47"/>
      <c r="M463" s="47"/>
    </row>
    <row r="464" spans="1:13" s="43" customFormat="1" x14ac:dyDescent="0.2">
      <c r="A464" s="25"/>
      <c r="B464" s="46"/>
      <c r="C464" s="26">
        <f t="shared" ref="C464" si="390">SUM(D464,G464,H464:M464)</f>
        <v>0</v>
      </c>
      <c r="D464" s="26">
        <f t="shared" ref="D464" si="391">SUM(E464:F464)</f>
        <v>0</v>
      </c>
      <c r="E464" s="26"/>
      <c r="F464" s="26"/>
      <c r="G464" s="26"/>
      <c r="H464" s="26"/>
      <c r="I464" s="26"/>
      <c r="J464" s="26"/>
      <c r="K464" s="26"/>
      <c r="L464" s="47"/>
      <c r="M464" s="47"/>
    </row>
    <row r="465" spans="1:13" s="43" customFormat="1" x14ac:dyDescent="0.2">
      <c r="A465" s="94"/>
      <c r="B465" s="94"/>
      <c r="C465" s="95">
        <f>C463+C464</f>
        <v>210867</v>
      </c>
      <c r="D465" s="95">
        <f t="shared" ref="D465:M465" si="392">D463+D464</f>
        <v>138342</v>
      </c>
      <c r="E465" s="95">
        <f t="shared" si="392"/>
        <v>111629</v>
      </c>
      <c r="F465" s="95">
        <f t="shared" si="392"/>
        <v>26713</v>
      </c>
      <c r="G465" s="95">
        <f t="shared" si="392"/>
        <v>61360</v>
      </c>
      <c r="H465" s="95">
        <f t="shared" si="392"/>
        <v>0</v>
      </c>
      <c r="I465" s="95">
        <f t="shared" si="392"/>
        <v>0</v>
      </c>
      <c r="J465" s="95">
        <f t="shared" si="392"/>
        <v>0</v>
      </c>
      <c r="K465" s="95">
        <f t="shared" si="392"/>
        <v>11165</v>
      </c>
      <c r="L465" s="95">
        <f t="shared" si="392"/>
        <v>0</v>
      </c>
      <c r="M465" s="95">
        <f t="shared" si="392"/>
        <v>0</v>
      </c>
    </row>
    <row r="466" spans="1:13" s="43" customFormat="1" x14ac:dyDescent="0.2">
      <c r="A466" s="25" t="s">
        <v>71</v>
      </c>
      <c r="B466" s="46" t="s">
        <v>72</v>
      </c>
      <c r="C466" s="26">
        <f t="shared" si="335"/>
        <v>468003</v>
      </c>
      <c r="D466" s="26">
        <f t="shared" si="341"/>
        <v>263890</v>
      </c>
      <c r="E466" s="26">
        <v>212740</v>
      </c>
      <c r="F466" s="26">
        <v>51150</v>
      </c>
      <c r="G466" s="26">
        <v>46763</v>
      </c>
      <c r="H466" s="26"/>
      <c r="I466" s="26"/>
      <c r="J466" s="26">
        <v>157350</v>
      </c>
      <c r="K466" s="47"/>
      <c r="L466" s="47"/>
      <c r="M466" s="47"/>
    </row>
    <row r="467" spans="1:13" s="43" customFormat="1" x14ac:dyDescent="0.2">
      <c r="A467" s="25"/>
      <c r="B467" s="46"/>
      <c r="C467" s="26">
        <f t="shared" ref="C467" si="393">SUM(D467,G467,H467:M467)</f>
        <v>0</v>
      </c>
      <c r="D467" s="26">
        <f t="shared" ref="D467" si="394">SUM(E467:F467)</f>
        <v>0</v>
      </c>
      <c r="E467" s="26"/>
      <c r="F467" s="26"/>
      <c r="G467" s="26"/>
      <c r="H467" s="26"/>
      <c r="I467" s="26"/>
      <c r="J467" s="26"/>
      <c r="K467" s="47"/>
      <c r="L467" s="47"/>
      <c r="M467" s="47"/>
    </row>
    <row r="468" spans="1:13" s="43" customFormat="1" x14ac:dyDescent="0.2">
      <c r="A468" s="94"/>
      <c r="B468" s="94"/>
      <c r="C468" s="95">
        <f>C466+C467</f>
        <v>468003</v>
      </c>
      <c r="D468" s="95">
        <f t="shared" ref="D468:M468" si="395">D466+D467</f>
        <v>263890</v>
      </c>
      <c r="E468" s="95">
        <f t="shared" si="395"/>
        <v>212740</v>
      </c>
      <c r="F468" s="95">
        <f t="shared" si="395"/>
        <v>51150</v>
      </c>
      <c r="G468" s="95">
        <f t="shared" si="395"/>
        <v>46763</v>
      </c>
      <c r="H468" s="95">
        <f t="shared" si="395"/>
        <v>0</v>
      </c>
      <c r="I468" s="95">
        <f t="shared" si="395"/>
        <v>0</v>
      </c>
      <c r="J468" s="95">
        <f t="shared" si="395"/>
        <v>157350</v>
      </c>
      <c r="K468" s="95">
        <f t="shared" si="395"/>
        <v>0</v>
      </c>
      <c r="L468" s="95">
        <f t="shared" si="395"/>
        <v>0</v>
      </c>
      <c r="M468" s="95">
        <f t="shared" si="395"/>
        <v>0</v>
      </c>
    </row>
    <row r="469" spans="1:13" s="43" customFormat="1" x14ac:dyDescent="0.2">
      <c r="A469" s="25" t="s">
        <v>71</v>
      </c>
      <c r="B469" s="46" t="s">
        <v>73</v>
      </c>
      <c r="C469" s="26">
        <f t="shared" si="335"/>
        <v>149853</v>
      </c>
      <c r="D469" s="26">
        <f t="shared" si="341"/>
        <v>123665</v>
      </c>
      <c r="E469" s="26">
        <v>99445</v>
      </c>
      <c r="F469" s="26">
        <v>24220</v>
      </c>
      <c r="G469" s="26">
        <v>22976</v>
      </c>
      <c r="H469" s="26"/>
      <c r="I469" s="26"/>
      <c r="J469" s="26">
        <v>3212</v>
      </c>
      <c r="K469" s="47"/>
      <c r="L469" s="47"/>
      <c r="M469" s="47"/>
    </row>
    <row r="470" spans="1:13" s="43" customFormat="1" x14ac:dyDescent="0.2">
      <c r="A470" s="25"/>
      <c r="B470" s="46"/>
      <c r="C470" s="26">
        <f t="shared" ref="C470" si="396">SUM(D470,G470,H470:M470)</f>
        <v>0</v>
      </c>
      <c r="D470" s="26">
        <f t="shared" ref="D470" si="397">SUM(E470:F470)</f>
        <v>310</v>
      </c>
      <c r="E470" s="26">
        <v>310</v>
      </c>
      <c r="F470" s="26"/>
      <c r="G470" s="26">
        <v>-310</v>
      </c>
      <c r="H470" s="26"/>
      <c r="I470" s="26"/>
      <c r="J470" s="26"/>
      <c r="K470" s="47"/>
      <c r="L470" s="47"/>
      <c r="M470" s="47"/>
    </row>
    <row r="471" spans="1:13" s="43" customFormat="1" x14ac:dyDescent="0.2">
      <c r="A471" s="94"/>
      <c r="B471" s="94"/>
      <c r="C471" s="95">
        <f>C469+C470</f>
        <v>149853</v>
      </c>
      <c r="D471" s="95">
        <f t="shared" ref="D471:M471" si="398">D469+D470</f>
        <v>123975</v>
      </c>
      <c r="E471" s="95">
        <f t="shared" si="398"/>
        <v>99755</v>
      </c>
      <c r="F471" s="95">
        <f t="shared" si="398"/>
        <v>24220</v>
      </c>
      <c r="G471" s="95">
        <f t="shared" si="398"/>
        <v>22666</v>
      </c>
      <c r="H471" s="95">
        <f t="shared" si="398"/>
        <v>0</v>
      </c>
      <c r="I471" s="95">
        <f t="shared" si="398"/>
        <v>0</v>
      </c>
      <c r="J471" s="95">
        <f t="shared" si="398"/>
        <v>3212</v>
      </c>
      <c r="K471" s="95">
        <f t="shared" si="398"/>
        <v>0</v>
      </c>
      <c r="L471" s="95">
        <f t="shared" si="398"/>
        <v>0</v>
      </c>
      <c r="M471" s="95">
        <f t="shared" si="398"/>
        <v>0</v>
      </c>
    </row>
    <row r="472" spans="1:13" s="43" customFormat="1" x14ac:dyDescent="0.2">
      <c r="A472" s="25" t="s">
        <v>71</v>
      </c>
      <c r="B472" s="46" t="s">
        <v>74</v>
      </c>
      <c r="C472" s="26">
        <f t="shared" si="335"/>
        <v>423905</v>
      </c>
      <c r="D472" s="26">
        <f t="shared" si="341"/>
        <v>279775</v>
      </c>
      <c r="E472" s="26">
        <v>226066</v>
      </c>
      <c r="F472" s="26">
        <v>53709</v>
      </c>
      <c r="G472" s="26">
        <v>135230</v>
      </c>
      <c r="H472" s="26"/>
      <c r="I472" s="26"/>
      <c r="J472" s="26">
        <v>8900</v>
      </c>
      <c r="K472" s="47"/>
      <c r="L472" s="47"/>
      <c r="M472" s="47"/>
    </row>
    <row r="473" spans="1:13" s="43" customFormat="1" x14ac:dyDescent="0.2">
      <c r="A473" s="25"/>
      <c r="B473" s="46"/>
      <c r="C473" s="26">
        <f t="shared" ref="C473" si="399">SUM(D473,G473,H473:M473)</f>
        <v>0</v>
      </c>
      <c r="D473" s="26">
        <f t="shared" ref="D473" si="400">SUM(E473:F473)</f>
        <v>0</v>
      </c>
      <c r="E473" s="26"/>
      <c r="F473" s="26"/>
      <c r="G473" s="26"/>
      <c r="H473" s="26"/>
      <c r="I473" s="26"/>
      <c r="J473" s="26"/>
      <c r="K473" s="47"/>
      <c r="L473" s="47"/>
      <c r="M473" s="47"/>
    </row>
    <row r="474" spans="1:13" s="43" customFormat="1" x14ac:dyDescent="0.2">
      <c r="A474" s="94"/>
      <c r="B474" s="94"/>
      <c r="C474" s="95">
        <f>C472+C473</f>
        <v>423905</v>
      </c>
      <c r="D474" s="95">
        <f t="shared" ref="D474:M474" si="401">D472+D473</f>
        <v>279775</v>
      </c>
      <c r="E474" s="95">
        <f t="shared" si="401"/>
        <v>226066</v>
      </c>
      <c r="F474" s="95">
        <f t="shared" si="401"/>
        <v>53709</v>
      </c>
      <c r="G474" s="95">
        <f t="shared" si="401"/>
        <v>135230</v>
      </c>
      <c r="H474" s="95">
        <f t="shared" si="401"/>
        <v>0</v>
      </c>
      <c r="I474" s="95">
        <f t="shared" si="401"/>
        <v>0</v>
      </c>
      <c r="J474" s="95">
        <f t="shared" si="401"/>
        <v>8900</v>
      </c>
      <c r="K474" s="95">
        <f t="shared" si="401"/>
        <v>0</v>
      </c>
      <c r="L474" s="95">
        <f t="shared" si="401"/>
        <v>0</v>
      </c>
      <c r="M474" s="95">
        <f t="shared" si="401"/>
        <v>0</v>
      </c>
    </row>
    <row r="475" spans="1:13" s="43" customFormat="1" ht="25.5" x14ac:dyDescent="0.2">
      <c r="A475" s="25" t="s">
        <v>79</v>
      </c>
      <c r="B475" s="46" t="s">
        <v>76</v>
      </c>
      <c r="C475" s="26">
        <f t="shared" si="335"/>
        <v>206384</v>
      </c>
      <c r="D475" s="26">
        <f t="shared" si="341"/>
        <v>157923</v>
      </c>
      <c r="E475" s="26">
        <v>126162</v>
      </c>
      <c r="F475" s="26">
        <v>31761</v>
      </c>
      <c r="G475" s="26">
        <v>44661</v>
      </c>
      <c r="H475" s="26"/>
      <c r="I475" s="26"/>
      <c r="J475" s="26">
        <v>3800</v>
      </c>
      <c r="K475" s="47"/>
      <c r="L475" s="47"/>
      <c r="M475" s="47"/>
    </row>
    <row r="476" spans="1:13" s="43" customFormat="1" x14ac:dyDescent="0.2">
      <c r="A476" s="25"/>
      <c r="B476" s="46"/>
      <c r="C476" s="26">
        <f t="shared" ref="C476" si="402">SUM(D476,G476,H476:M476)</f>
        <v>0</v>
      </c>
      <c r="D476" s="26">
        <f t="shared" ref="D476" si="403">SUM(E476:F476)</f>
        <v>0</v>
      </c>
      <c r="E476" s="26"/>
      <c r="F476" s="26"/>
      <c r="G476" s="26"/>
      <c r="H476" s="26"/>
      <c r="I476" s="26"/>
      <c r="J476" s="26"/>
      <c r="K476" s="47"/>
      <c r="L476" s="47"/>
      <c r="M476" s="47"/>
    </row>
    <row r="477" spans="1:13" s="43" customFormat="1" x14ac:dyDescent="0.2">
      <c r="A477" s="94"/>
      <c r="B477" s="94"/>
      <c r="C477" s="95">
        <f>C475+C476</f>
        <v>206384</v>
      </c>
      <c r="D477" s="95">
        <f t="shared" ref="D477:M477" si="404">D475+D476</f>
        <v>157923</v>
      </c>
      <c r="E477" s="95">
        <f t="shared" si="404"/>
        <v>126162</v>
      </c>
      <c r="F477" s="95">
        <f t="shared" si="404"/>
        <v>31761</v>
      </c>
      <c r="G477" s="95">
        <f t="shared" si="404"/>
        <v>44661</v>
      </c>
      <c r="H477" s="95">
        <f t="shared" si="404"/>
        <v>0</v>
      </c>
      <c r="I477" s="95">
        <f t="shared" si="404"/>
        <v>0</v>
      </c>
      <c r="J477" s="95">
        <f t="shared" si="404"/>
        <v>3800</v>
      </c>
      <c r="K477" s="95">
        <f t="shared" si="404"/>
        <v>0</v>
      </c>
      <c r="L477" s="95">
        <f t="shared" si="404"/>
        <v>0</v>
      </c>
      <c r="M477" s="95">
        <f t="shared" si="404"/>
        <v>0</v>
      </c>
    </row>
    <row r="478" spans="1:13" s="43" customFormat="1" x14ac:dyDescent="0.2">
      <c r="A478" s="25" t="s">
        <v>79</v>
      </c>
      <c r="B478" s="54" t="s">
        <v>235</v>
      </c>
      <c r="C478" s="26">
        <f>SUM(D478,G478,H478:M478)</f>
        <v>0</v>
      </c>
      <c r="D478" s="26">
        <f>SUM(E478:F478)</f>
        <v>0</v>
      </c>
      <c r="E478" s="26"/>
      <c r="F478" s="26"/>
      <c r="G478" s="26"/>
      <c r="H478" s="26"/>
      <c r="I478" s="26"/>
      <c r="J478" s="26"/>
      <c r="K478" s="47"/>
      <c r="L478" s="47"/>
      <c r="M478" s="47"/>
    </row>
    <row r="479" spans="1:13" s="43" customFormat="1" x14ac:dyDescent="0.2">
      <c r="A479" s="25"/>
      <c r="B479" s="54"/>
      <c r="C479" s="26">
        <f>SUM(D479,G479,H479:M479)</f>
        <v>1004</v>
      </c>
      <c r="D479" s="26">
        <f>SUM(E479:F479)</f>
        <v>0</v>
      </c>
      <c r="E479" s="26"/>
      <c r="F479" s="26"/>
      <c r="G479" s="26">
        <v>1004</v>
      </c>
      <c r="H479" s="26"/>
      <c r="I479" s="26"/>
      <c r="J479" s="26"/>
      <c r="K479" s="47"/>
      <c r="L479" s="47"/>
      <c r="M479" s="47"/>
    </row>
    <row r="480" spans="1:13" s="43" customFormat="1" x14ac:dyDescent="0.2">
      <c r="A480" s="94"/>
      <c r="B480" s="98"/>
      <c r="C480" s="95">
        <f>C478+C479</f>
        <v>1004</v>
      </c>
      <c r="D480" s="95">
        <f t="shared" ref="D480:M480" si="405">D478+D479</f>
        <v>0</v>
      </c>
      <c r="E480" s="95">
        <f t="shared" si="405"/>
        <v>0</v>
      </c>
      <c r="F480" s="95">
        <f t="shared" si="405"/>
        <v>0</v>
      </c>
      <c r="G480" s="95">
        <f t="shared" si="405"/>
        <v>1004</v>
      </c>
      <c r="H480" s="95">
        <f t="shared" si="405"/>
        <v>0</v>
      </c>
      <c r="I480" s="95">
        <f t="shared" si="405"/>
        <v>0</v>
      </c>
      <c r="J480" s="95">
        <f t="shared" si="405"/>
        <v>0</v>
      </c>
      <c r="K480" s="95">
        <f t="shared" si="405"/>
        <v>0</v>
      </c>
      <c r="L480" s="95">
        <f t="shared" si="405"/>
        <v>0</v>
      </c>
      <c r="M480" s="95">
        <f t="shared" si="405"/>
        <v>0</v>
      </c>
    </row>
    <row r="481" spans="1:13" s="43" customFormat="1" x14ac:dyDescent="0.2">
      <c r="A481" s="25" t="s">
        <v>79</v>
      </c>
      <c r="B481" s="54" t="s">
        <v>199</v>
      </c>
      <c r="C481" s="26">
        <f>SUM(D481,G481,H481:M481)</f>
        <v>4428</v>
      </c>
      <c r="D481" s="26">
        <f>SUM(E481:F481)</f>
        <v>0</v>
      </c>
      <c r="E481" s="26"/>
      <c r="F481" s="26"/>
      <c r="G481" s="26">
        <v>4428</v>
      </c>
      <c r="H481" s="26"/>
      <c r="I481" s="26"/>
      <c r="J481" s="26"/>
      <c r="K481" s="47"/>
      <c r="L481" s="47"/>
      <c r="M481" s="47"/>
    </row>
    <row r="482" spans="1:13" s="43" customFormat="1" x14ac:dyDescent="0.2">
      <c r="A482" s="25"/>
      <c r="B482" s="54"/>
      <c r="C482" s="26">
        <f>SUM(D482,G482,H482:M482)</f>
        <v>0</v>
      </c>
      <c r="D482" s="26">
        <f>SUM(E482:F482)</f>
        <v>0</v>
      </c>
      <c r="E482" s="26"/>
      <c r="F482" s="26"/>
      <c r="G482" s="26"/>
      <c r="H482" s="26"/>
      <c r="I482" s="26"/>
      <c r="J482" s="26"/>
      <c r="K482" s="47"/>
      <c r="L482" s="47"/>
      <c r="M482" s="47"/>
    </row>
    <row r="483" spans="1:13" s="43" customFormat="1" x14ac:dyDescent="0.2">
      <c r="A483" s="94"/>
      <c r="B483" s="98"/>
      <c r="C483" s="95">
        <f>C481+C482</f>
        <v>4428</v>
      </c>
      <c r="D483" s="95">
        <f t="shared" ref="D483:M483" si="406">D481+D482</f>
        <v>0</v>
      </c>
      <c r="E483" s="95">
        <f t="shared" si="406"/>
        <v>0</v>
      </c>
      <c r="F483" s="95">
        <f t="shared" si="406"/>
        <v>0</v>
      </c>
      <c r="G483" s="95">
        <f t="shared" si="406"/>
        <v>4428</v>
      </c>
      <c r="H483" s="95">
        <f t="shared" si="406"/>
        <v>0</v>
      </c>
      <c r="I483" s="95">
        <f t="shared" si="406"/>
        <v>0</v>
      </c>
      <c r="J483" s="95">
        <f t="shared" si="406"/>
        <v>0</v>
      </c>
      <c r="K483" s="95">
        <f t="shared" si="406"/>
        <v>0</v>
      </c>
      <c r="L483" s="95">
        <f t="shared" si="406"/>
        <v>0</v>
      </c>
      <c r="M483" s="95">
        <f t="shared" si="406"/>
        <v>0</v>
      </c>
    </row>
    <row r="484" spans="1:13" s="43" customFormat="1" x14ac:dyDescent="0.2">
      <c r="A484" s="25" t="s">
        <v>79</v>
      </c>
      <c r="B484" s="54" t="s">
        <v>237</v>
      </c>
      <c r="C484" s="26">
        <f>SUM(D484,G484,H484:M484)</f>
        <v>0</v>
      </c>
      <c r="D484" s="26">
        <f>SUM(E484:F484)</f>
        <v>0</v>
      </c>
      <c r="E484" s="26"/>
      <c r="F484" s="26"/>
      <c r="G484" s="26"/>
      <c r="H484" s="26"/>
      <c r="I484" s="26"/>
      <c r="J484" s="26"/>
      <c r="K484" s="47"/>
      <c r="L484" s="47"/>
      <c r="M484" s="47"/>
    </row>
    <row r="485" spans="1:13" s="43" customFormat="1" x14ac:dyDescent="0.2">
      <c r="A485" s="25"/>
      <c r="B485" s="54"/>
      <c r="C485" s="26">
        <f>SUM(D485,G485,H485:M485)</f>
        <v>16100</v>
      </c>
      <c r="D485" s="26">
        <f>SUM(E485:F485)</f>
        <v>8650</v>
      </c>
      <c r="E485" s="26">
        <v>7000</v>
      </c>
      <c r="F485" s="26">
        <v>1650</v>
      </c>
      <c r="G485" s="26">
        <v>1150</v>
      </c>
      <c r="H485" s="26"/>
      <c r="I485" s="26"/>
      <c r="J485" s="26"/>
      <c r="K485" s="47">
        <v>6300</v>
      </c>
      <c r="L485" s="47"/>
      <c r="M485" s="47"/>
    </row>
    <row r="486" spans="1:13" s="43" customFormat="1" x14ac:dyDescent="0.2">
      <c r="A486" s="94"/>
      <c r="B486" s="98"/>
      <c r="C486" s="95">
        <f>C484+C485</f>
        <v>16100</v>
      </c>
      <c r="D486" s="95">
        <f t="shared" ref="D486:M486" si="407">D484+D485</f>
        <v>8650</v>
      </c>
      <c r="E486" s="95">
        <f t="shared" si="407"/>
        <v>7000</v>
      </c>
      <c r="F486" s="95">
        <f t="shared" si="407"/>
        <v>1650</v>
      </c>
      <c r="G486" s="95">
        <f t="shared" si="407"/>
        <v>1150</v>
      </c>
      <c r="H486" s="95">
        <f t="shared" si="407"/>
        <v>0</v>
      </c>
      <c r="I486" s="95">
        <f t="shared" si="407"/>
        <v>0</v>
      </c>
      <c r="J486" s="95">
        <f t="shared" si="407"/>
        <v>0</v>
      </c>
      <c r="K486" s="95">
        <f t="shared" si="407"/>
        <v>6300</v>
      </c>
      <c r="L486" s="95">
        <f t="shared" si="407"/>
        <v>0</v>
      </c>
      <c r="M486" s="95">
        <f t="shared" si="407"/>
        <v>0</v>
      </c>
    </row>
    <row r="487" spans="1:13" s="37" customFormat="1" x14ac:dyDescent="0.2">
      <c r="A487" s="20" t="s">
        <v>79</v>
      </c>
      <c r="B487" s="38" t="s">
        <v>77</v>
      </c>
      <c r="C487" s="26">
        <f t="shared" si="335"/>
        <v>82392</v>
      </c>
      <c r="D487" s="48">
        <f t="shared" si="341"/>
        <v>27242</v>
      </c>
      <c r="E487" s="48">
        <v>22170</v>
      </c>
      <c r="F487" s="48">
        <v>5072</v>
      </c>
      <c r="G487" s="48">
        <v>48880</v>
      </c>
      <c r="H487" s="48">
        <v>6270</v>
      </c>
      <c r="I487" s="48"/>
      <c r="J487" s="48"/>
      <c r="K487" s="5"/>
      <c r="L487" s="5"/>
      <c r="M487" s="5"/>
    </row>
    <row r="488" spans="1:13" s="37" customFormat="1" x14ac:dyDescent="0.2">
      <c r="A488" s="20"/>
      <c r="B488" s="38"/>
      <c r="C488" s="26">
        <f t="shared" ref="C488" si="408">SUM(D488,G488,H488:M488)</f>
        <v>0</v>
      </c>
      <c r="D488" s="48">
        <f t="shared" ref="D488" si="409">SUM(E488:F488)</f>
        <v>42</v>
      </c>
      <c r="E488" s="48">
        <v>125</v>
      </c>
      <c r="F488" s="48">
        <v>-83</v>
      </c>
      <c r="G488" s="48">
        <v>-42</v>
      </c>
      <c r="H488" s="48"/>
      <c r="I488" s="48"/>
      <c r="J488" s="48"/>
      <c r="K488" s="5"/>
      <c r="L488" s="5"/>
      <c r="M488" s="5"/>
    </row>
    <row r="489" spans="1:13" s="37" customFormat="1" x14ac:dyDescent="0.2">
      <c r="A489" s="80"/>
      <c r="B489" s="80"/>
      <c r="C489" s="95">
        <f>C487+C488</f>
        <v>82392</v>
      </c>
      <c r="D489" s="95">
        <f t="shared" ref="D489:M489" si="410">D487+D488</f>
        <v>27284</v>
      </c>
      <c r="E489" s="95">
        <f t="shared" si="410"/>
        <v>22295</v>
      </c>
      <c r="F489" s="95">
        <f t="shared" si="410"/>
        <v>4989</v>
      </c>
      <c r="G489" s="95">
        <f t="shared" si="410"/>
        <v>48838</v>
      </c>
      <c r="H489" s="95">
        <f t="shared" si="410"/>
        <v>6270</v>
      </c>
      <c r="I489" s="95">
        <f t="shared" si="410"/>
        <v>0</v>
      </c>
      <c r="J489" s="95">
        <f t="shared" si="410"/>
        <v>0</v>
      </c>
      <c r="K489" s="95">
        <f t="shared" si="410"/>
        <v>0</v>
      </c>
      <c r="L489" s="95">
        <f t="shared" si="410"/>
        <v>0</v>
      </c>
      <c r="M489" s="95">
        <f t="shared" si="410"/>
        <v>0</v>
      </c>
    </row>
    <row r="490" spans="1:13" s="37" customFormat="1" ht="38.25" x14ac:dyDescent="0.2">
      <c r="A490" s="20" t="s">
        <v>79</v>
      </c>
      <c r="B490" s="38" t="s">
        <v>78</v>
      </c>
      <c r="C490" s="26">
        <f t="shared" si="335"/>
        <v>337486</v>
      </c>
      <c r="D490" s="48">
        <f t="shared" si="341"/>
        <v>0</v>
      </c>
      <c r="E490" s="48"/>
      <c r="F490" s="48"/>
      <c r="G490" s="48"/>
      <c r="H490" s="48"/>
      <c r="I490" s="48"/>
      <c r="J490" s="48"/>
      <c r="K490" s="5"/>
      <c r="L490" s="5">
        <v>337486</v>
      </c>
      <c r="M490" s="5"/>
    </row>
    <row r="491" spans="1:13" s="37" customFormat="1" x14ac:dyDescent="0.2">
      <c r="A491" s="20"/>
      <c r="B491" s="38"/>
      <c r="C491" s="26">
        <f t="shared" ref="C491" si="411">SUM(D491,G491,H491:M491)</f>
        <v>0</v>
      </c>
      <c r="D491" s="48">
        <f t="shared" ref="D491" si="412">SUM(E491:F491)</f>
        <v>0</v>
      </c>
      <c r="E491" s="48"/>
      <c r="F491" s="48"/>
      <c r="G491" s="48"/>
      <c r="H491" s="48"/>
      <c r="I491" s="48"/>
      <c r="J491" s="48"/>
      <c r="K491" s="5"/>
      <c r="L491" s="5"/>
      <c r="M491" s="5"/>
    </row>
    <row r="492" spans="1:13" s="37" customFormat="1" x14ac:dyDescent="0.2">
      <c r="A492" s="80"/>
      <c r="B492" s="80"/>
      <c r="C492" s="95">
        <f>C490+C491</f>
        <v>337486</v>
      </c>
      <c r="D492" s="95">
        <f t="shared" ref="D492:M492" si="413">D490+D491</f>
        <v>0</v>
      </c>
      <c r="E492" s="95">
        <f t="shared" si="413"/>
        <v>0</v>
      </c>
      <c r="F492" s="95">
        <f t="shared" si="413"/>
        <v>0</v>
      </c>
      <c r="G492" s="95">
        <f t="shared" si="413"/>
        <v>0</v>
      </c>
      <c r="H492" s="95">
        <f t="shared" si="413"/>
        <v>0</v>
      </c>
      <c r="I492" s="95">
        <f t="shared" si="413"/>
        <v>0</v>
      </c>
      <c r="J492" s="95">
        <f t="shared" si="413"/>
        <v>0</v>
      </c>
      <c r="K492" s="95">
        <f t="shared" si="413"/>
        <v>0</v>
      </c>
      <c r="L492" s="95">
        <f t="shared" si="413"/>
        <v>337486</v>
      </c>
      <c r="M492" s="95">
        <f t="shared" si="413"/>
        <v>0</v>
      </c>
    </row>
    <row r="493" spans="1:13" s="37" customFormat="1" x14ac:dyDescent="0.2">
      <c r="A493" s="25" t="s">
        <v>62</v>
      </c>
      <c r="B493" s="46" t="s">
        <v>239</v>
      </c>
      <c r="C493" s="26">
        <f>SUM(D493,G493,H493:M493)</f>
        <v>0</v>
      </c>
      <c r="D493" s="26">
        <f>SUM(E493:F493)</f>
        <v>0</v>
      </c>
      <c r="E493" s="26"/>
      <c r="F493" s="26"/>
      <c r="G493" s="26"/>
      <c r="H493" s="26"/>
      <c r="I493" s="26"/>
      <c r="J493" s="26"/>
      <c r="K493" s="47"/>
      <c r="L493" s="47"/>
      <c r="M493" s="47"/>
    </row>
    <row r="494" spans="1:13" s="37" customFormat="1" x14ac:dyDescent="0.2">
      <c r="A494" s="25"/>
      <c r="B494" s="46"/>
      <c r="C494" s="26">
        <f>SUM(D494,G494,H494:M494)</f>
        <v>2577</v>
      </c>
      <c r="D494" s="26">
        <f>SUM(E494:F494)</f>
        <v>0</v>
      </c>
      <c r="E494" s="26"/>
      <c r="F494" s="26"/>
      <c r="G494" s="26"/>
      <c r="H494" s="26"/>
      <c r="I494" s="26"/>
      <c r="J494" s="26">
        <v>2577</v>
      </c>
      <c r="K494" s="47"/>
      <c r="L494" s="47"/>
      <c r="M494" s="47"/>
    </row>
    <row r="495" spans="1:13" s="37" customFormat="1" x14ac:dyDescent="0.2">
      <c r="A495" s="94"/>
      <c r="B495" s="94"/>
      <c r="C495" s="95">
        <f>C493+C494</f>
        <v>2577</v>
      </c>
      <c r="D495" s="95">
        <f t="shared" ref="D495:M495" si="414">D493+D494</f>
        <v>0</v>
      </c>
      <c r="E495" s="95">
        <f t="shared" si="414"/>
        <v>0</v>
      </c>
      <c r="F495" s="95">
        <f t="shared" si="414"/>
        <v>0</v>
      </c>
      <c r="G495" s="95">
        <f t="shared" si="414"/>
        <v>0</v>
      </c>
      <c r="H495" s="95">
        <f t="shared" si="414"/>
        <v>0</v>
      </c>
      <c r="I495" s="95">
        <f t="shared" si="414"/>
        <v>0</v>
      </c>
      <c r="J495" s="95">
        <f t="shared" si="414"/>
        <v>2577</v>
      </c>
      <c r="K495" s="95">
        <f t="shared" si="414"/>
        <v>0</v>
      </c>
      <c r="L495" s="95">
        <f t="shared" si="414"/>
        <v>0</v>
      </c>
      <c r="M495" s="95">
        <f t="shared" si="414"/>
        <v>0</v>
      </c>
    </row>
    <row r="496" spans="1:13" s="37" customFormat="1" x14ac:dyDescent="0.2">
      <c r="A496" s="20" t="s">
        <v>75</v>
      </c>
      <c r="B496" s="38" t="s">
        <v>81</v>
      </c>
      <c r="C496" s="26">
        <f>SUM(D496,G496,H496:M496)</f>
        <v>398686</v>
      </c>
      <c r="D496" s="5">
        <f>SUM(E496:F496)</f>
        <v>173819</v>
      </c>
      <c r="E496" s="5">
        <v>138238</v>
      </c>
      <c r="F496" s="5">
        <v>35581</v>
      </c>
      <c r="G496" s="5">
        <v>147896</v>
      </c>
      <c r="H496" s="5"/>
      <c r="I496" s="5"/>
      <c r="J496" s="5">
        <v>4725</v>
      </c>
      <c r="K496" s="5">
        <v>72246</v>
      </c>
      <c r="L496" s="5"/>
      <c r="M496" s="5"/>
    </row>
    <row r="497" spans="1:13" s="37" customFormat="1" x14ac:dyDescent="0.2">
      <c r="A497" s="20"/>
      <c r="B497" s="38"/>
      <c r="C497" s="26">
        <f>SUM(D497,G497,H497:M497)</f>
        <v>0</v>
      </c>
      <c r="D497" s="5">
        <f>SUM(E497:F497)</f>
        <v>0</v>
      </c>
      <c r="E497" s="5"/>
      <c r="F497" s="5"/>
      <c r="G497" s="5"/>
      <c r="H497" s="5"/>
      <c r="I497" s="5"/>
      <c r="J497" s="5"/>
      <c r="K497" s="5"/>
      <c r="L497" s="5"/>
      <c r="M497" s="5"/>
    </row>
    <row r="498" spans="1:13" s="37" customFormat="1" x14ac:dyDescent="0.2">
      <c r="A498" s="80"/>
      <c r="B498" s="80"/>
      <c r="C498" s="95">
        <f>C496+C497</f>
        <v>398686</v>
      </c>
      <c r="D498" s="95">
        <f t="shared" ref="D498:M498" si="415">D496+D497</f>
        <v>173819</v>
      </c>
      <c r="E498" s="95">
        <f t="shared" si="415"/>
        <v>138238</v>
      </c>
      <c r="F498" s="95">
        <f t="shared" si="415"/>
        <v>35581</v>
      </c>
      <c r="G498" s="95">
        <f t="shared" si="415"/>
        <v>147896</v>
      </c>
      <c r="H498" s="95">
        <f t="shared" si="415"/>
        <v>0</v>
      </c>
      <c r="I498" s="95">
        <f t="shared" si="415"/>
        <v>0</v>
      </c>
      <c r="J498" s="95">
        <f t="shared" si="415"/>
        <v>4725</v>
      </c>
      <c r="K498" s="95">
        <f t="shared" si="415"/>
        <v>72246</v>
      </c>
      <c r="L498" s="95">
        <f t="shared" si="415"/>
        <v>0</v>
      </c>
      <c r="M498" s="95">
        <f t="shared" si="415"/>
        <v>0</v>
      </c>
    </row>
    <row r="499" spans="1:13" s="37" customFormat="1" x14ac:dyDescent="0.2">
      <c r="A499" s="20" t="s">
        <v>79</v>
      </c>
      <c r="B499" s="71" t="s">
        <v>211</v>
      </c>
      <c r="C499" s="26">
        <f>SUM(D499,G499,H499:M499)</f>
        <v>1500000</v>
      </c>
      <c r="D499" s="5">
        <f>SUM(E499:F499)</f>
        <v>0</v>
      </c>
      <c r="E499" s="5"/>
      <c r="F499" s="5"/>
      <c r="G499" s="5"/>
      <c r="H499" s="5"/>
      <c r="I499" s="5"/>
      <c r="J499" s="5">
        <v>1500000</v>
      </c>
      <c r="K499" s="5"/>
      <c r="L499" s="5"/>
      <c r="M499" s="5"/>
    </row>
    <row r="500" spans="1:13" s="37" customFormat="1" x14ac:dyDescent="0.2">
      <c r="A500" s="20"/>
      <c r="B500" s="71"/>
      <c r="C500" s="26">
        <f>SUM(D500,G500,H500:M500)</f>
        <v>0</v>
      </c>
      <c r="D500" s="5">
        <f>SUM(E500:F500)</f>
        <v>0</v>
      </c>
      <c r="E500" s="5"/>
      <c r="F500" s="5"/>
      <c r="G500" s="5"/>
      <c r="H500" s="5"/>
      <c r="I500" s="5"/>
      <c r="J500" s="5"/>
      <c r="K500" s="5"/>
      <c r="L500" s="5"/>
      <c r="M500" s="5"/>
    </row>
    <row r="501" spans="1:13" s="37" customFormat="1" x14ac:dyDescent="0.2">
      <c r="A501" s="80"/>
      <c r="B501" s="90"/>
      <c r="C501" s="95">
        <f>C499+C500</f>
        <v>1500000</v>
      </c>
      <c r="D501" s="95">
        <f t="shared" ref="D501:M501" si="416">D499+D500</f>
        <v>0</v>
      </c>
      <c r="E501" s="95">
        <f t="shared" si="416"/>
        <v>0</v>
      </c>
      <c r="F501" s="95">
        <f t="shared" si="416"/>
        <v>0</v>
      </c>
      <c r="G501" s="95">
        <f t="shared" si="416"/>
        <v>0</v>
      </c>
      <c r="H501" s="95">
        <f t="shared" si="416"/>
        <v>0</v>
      </c>
      <c r="I501" s="95">
        <f t="shared" si="416"/>
        <v>0</v>
      </c>
      <c r="J501" s="95">
        <f t="shared" si="416"/>
        <v>1500000</v>
      </c>
      <c r="K501" s="95">
        <f t="shared" si="416"/>
        <v>0</v>
      </c>
      <c r="L501" s="95">
        <f t="shared" si="416"/>
        <v>0</v>
      </c>
      <c r="M501" s="95">
        <f t="shared" si="416"/>
        <v>0</v>
      </c>
    </row>
    <row r="502" spans="1:13" s="37" customFormat="1" ht="25.5" x14ac:dyDescent="0.2">
      <c r="A502" s="20" t="s">
        <v>79</v>
      </c>
      <c r="B502" s="47" t="s">
        <v>238</v>
      </c>
      <c r="C502" s="26">
        <f>SUM(D502,G502,H502:M502)</f>
        <v>0</v>
      </c>
      <c r="D502" s="5">
        <f>SUM(E502:F502)</f>
        <v>0</v>
      </c>
      <c r="E502" s="26"/>
      <c r="F502" s="26"/>
      <c r="G502" s="26"/>
      <c r="H502" s="26"/>
      <c r="I502" s="26"/>
      <c r="J502" s="26"/>
      <c r="K502" s="47"/>
      <c r="L502" s="47"/>
      <c r="M502" s="47"/>
    </row>
    <row r="503" spans="1:13" s="37" customFormat="1" x14ac:dyDescent="0.2">
      <c r="A503" s="20"/>
      <c r="B503" s="47"/>
      <c r="C503" s="26">
        <f>SUM(D503,G503,H503:M503)</f>
        <v>11265</v>
      </c>
      <c r="D503" s="5">
        <f>SUM(E503:F503)</f>
        <v>4639</v>
      </c>
      <c r="E503" s="26">
        <v>3754</v>
      </c>
      <c r="F503" s="26">
        <v>885</v>
      </c>
      <c r="G503" s="26">
        <v>6626</v>
      </c>
      <c r="H503" s="26"/>
      <c r="I503" s="26"/>
      <c r="J503" s="26"/>
      <c r="K503" s="47"/>
      <c r="L503" s="47"/>
      <c r="M503" s="47"/>
    </row>
    <row r="504" spans="1:13" s="37" customFormat="1" x14ac:dyDescent="0.2">
      <c r="A504" s="80"/>
      <c r="B504" s="98"/>
      <c r="C504" s="95">
        <f>C502+C503</f>
        <v>11265</v>
      </c>
      <c r="D504" s="95">
        <f t="shared" ref="D504:M504" si="417">D502+D503</f>
        <v>4639</v>
      </c>
      <c r="E504" s="95">
        <f t="shared" si="417"/>
        <v>3754</v>
      </c>
      <c r="F504" s="95">
        <f t="shared" si="417"/>
        <v>885</v>
      </c>
      <c r="G504" s="95">
        <f t="shared" si="417"/>
        <v>6626</v>
      </c>
      <c r="H504" s="95">
        <f t="shared" si="417"/>
        <v>0</v>
      </c>
      <c r="I504" s="95">
        <f t="shared" si="417"/>
        <v>0</v>
      </c>
      <c r="J504" s="95">
        <f t="shared" si="417"/>
        <v>0</v>
      </c>
      <c r="K504" s="95">
        <f t="shared" si="417"/>
        <v>0</v>
      </c>
      <c r="L504" s="95">
        <f t="shared" si="417"/>
        <v>0</v>
      </c>
      <c r="M504" s="95">
        <f t="shared" si="417"/>
        <v>0</v>
      </c>
    </row>
    <row r="505" spans="1:13" s="37" customFormat="1" ht="25.5" x14ac:dyDescent="0.2">
      <c r="A505" s="20" t="s">
        <v>79</v>
      </c>
      <c r="B505" s="38" t="s">
        <v>159</v>
      </c>
      <c r="C505" s="26">
        <f t="shared" si="335"/>
        <v>156224</v>
      </c>
      <c r="D505" s="5">
        <f t="shared" si="341"/>
        <v>95083</v>
      </c>
      <c r="E505" s="5">
        <v>76934</v>
      </c>
      <c r="F505" s="5">
        <v>18149</v>
      </c>
      <c r="G505" s="5">
        <v>56601</v>
      </c>
      <c r="H505" s="5"/>
      <c r="I505" s="5"/>
      <c r="J505" s="5">
        <v>4540</v>
      </c>
      <c r="K505" s="5"/>
      <c r="L505" s="5"/>
      <c r="M505" s="5"/>
    </row>
    <row r="506" spans="1:13" s="37" customFormat="1" x14ac:dyDescent="0.2">
      <c r="A506" s="20"/>
      <c r="B506" s="38"/>
      <c r="C506" s="26">
        <f t="shared" ref="C506" si="418">SUM(D506,G506,H506:M506)</f>
        <v>0</v>
      </c>
      <c r="D506" s="5">
        <f t="shared" ref="D506" si="419">SUM(E506:F506)</f>
        <v>0</v>
      </c>
      <c r="E506" s="5"/>
      <c r="F506" s="5"/>
      <c r="G506" s="5"/>
      <c r="H506" s="5"/>
      <c r="I506" s="5"/>
      <c r="J506" s="5"/>
      <c r="K506" s="5"/>
      <c r="L506" s="5"/>
      <c r="M506" s="5"/>
    </row>
    <row r="507" spans="1:13" s="37" customFormat="1" x14ac:dyDescent="0.2">
      <c r="A507" s="80"/>
      <c r="B507" s="80"/>
      <c r="C507" s="95">
        <f>C505+C506</f>
        <v>156224</v>
      </c>
      <c r="D507" s="95">
        <f t="shared" ref="D507:M507" si="420">D505+D506</f>
        <v>95083</v>
      </c>
      <c r="E507" s="95">
        <f t="shared" si="420"/>
        <v>76934</v>
      </c>
      <c r="F507" s="95">
        <f t="shared" si="420"/>
        <v>18149</v>
      </c>
      <c r="G507" s="95">
        <f t="shared" si="420"/>
        <v>56601</v>
      </c>
      <c r="H507" s="95">
        <f t="shared" si="420"/>
        <v>0</v>
      </c>
      <c r="I507" s="95">
        <f t="shared" si="420"/>
        <v>0</v>
      </c>
      <c r="J507" s="95">
        <f t="shared" si="420"/>
        <v>4540</v>
      </c>
      <c r="K507" s="95">
        <f t="shared" si="420"/>
        <v>0</v>
      </c>
      <c r="L507" s="95">
        <f t="shared" si="420"/>
        <v>0</v>
      </c>
      <c r="M507" s="95">
        <f t="shared" si="420"/>
        <v>0</v>
      </c>
    </row>
    <row r="508" spans="1:13" s="43" customFormat="1" x14ac:dyDescent="0.2">
      <c r="A508" s="20" t="s">
        <v>79</v>
      </c>
      <c r="B508" s="47" t="s">
        <v>170</v>
      </c>
      <c r="C508" s="26">
        <f>SUM(D508,G508,H508:M508)</f>
        <v>66898</v>
      </c>
      <c r="D508" s="5">
        <f>SUM(E508:F508)</f>
        <v>32748</v>
      </c>
      <c r="E508" s="26">
        <v>26500</v>
      </c>
      <c r="F508" s="26">
        <v>6248</v>
      </c>
      <c r="G508" s="26">
        <v>19810</v>
      </c>
      <c r="H508" s="47"/>
      <c r="I508" s="47"/>
      <c r="J508" s="47">
        <v>4340</v>
      </c>
      <c r="K508" s="47">
        <v>10000</v>
      </c>
      <c r="L508" s="47"/>
      <c r="M508" s="47"/>
    </row>
    <row r="509" spans="1:13" s="43" customFormat="1" x14ac:dyDescent="0.2">
      <c r="A509" s="20"/>
      <c r="B509" s="47"/>
      <c r="C509" s="26">
        <f>SUM(D509,G509,H509:M509)</f>
        <v>0</v>
      </c>
      <c r="D509" s="5">
        <f>SUM(E509:F509)</f>
        <v>0</v>
      </c>
      <c r="E509" s="26"/>
      <c r="F509" s="26"/>
      <c r="G509" s="26"/>
      <c r="H509" s="47"/>
      <c r="I509" s="47"/>
      <c r="J509" s="47"/>
      <c r="K509" s="47"/>
      <c r="L509" s="47"/>
      <c r="M509" s="47"/>
    </row>
    <row r="510" spans="1:13" s="43" customFormat="1" x14ac:dyDescent="0.2">
      <c r="A510" s="80"/>
      <c r="B510" s="98"/>
      <c r="C510" s="95">
        <f>C508+C509</f>
        <v>66898</v>
      </c>
      <c r="D510" s="95">
        <f t="shared" ref="D510:M510" si="421">D508+D509</f>
        <v>32748</v>
      </c>
      <c r="E510" s="95">
        <f t="shared" si="421"/>
        <v>26500</v>
      </c>
      <c r="F510" s="95">
        <f t="shared" si="421"/>
        <v>6248</v>
      </c>
      <c r="G510" s="95">
        <f t="shared" si="421"/>
        <v>19810</v>
      </c>
      <c r="H510" s="95">
        <f t="shared" si="421"/>
        <v>0</v>
      </c>
      <c r="I510" s="95">
        <f t="shared" si="421"/>
        <v>0</v>
      </c>
      <c r="J510" s="95">
        <f t="shared" si="421"/>
        <v>4340</v>
      </c>
      <c r="K510" s="95">
        <f t="shared" si="421"/>
        <v>10000</v>
      </c>
      <c r="L510" s="95">
        <f t="shared" si="421"/>
        <v>0</v>
      </c>
      <c r="M510" s="95">
        <f t="shared" si="421"/>
        <v>0</v>
      </c>
    </row>
    <row r="511" spans="1:13" s="43" customFormat="1" x14ac:dyDescent="0.2">
      <c r="A511" s="103" t="s">
        <v>79</v>
      </c>
      <c r="B511" s="99" t="s">
        <v>236</v>
      </c>
      <c r="C511" s="26">
        <f>SUM(D511,G511,H511:M511)</f>
        <v>0</v>
      </c>
      <c r="D511" s="5">
        <f>SUM(E511:F511)</f>
        <v>0</v>
      </c>
      <c r="E511" s="26"/>
      <c r="F511" s="26"/>
      <c r="G511" s="26"/>
      <c r="H511" s="47"/>
      <c r="I511" s="47"/>
      <c r="J511" s="47"/>
      <c r="K511" s="47"/>
      <c r="L511" s="47"/>
      <c r="M511" s="47"/>
    </row>
    <row r="512" spans="1:13" s="43" customFormat="1" x14ac:dyDescent="0.2">
      <c r="A512" s="86"/>
      <c r="B512" s="99"/>
      <c r="C512" s="26">
        <f>SUM(D512,G512,H512:M512)</f>
        <v>88964</v>
      </c>
      <c r="D512" s="5">
        <f>SUM(E512:F512)</f>
        <v>4944</v>
      </c>
      <c r="E512" s="26">
        <v>4000</v>
      </c>
      <c r="F512" s="26">
        <v>944</v>
      </c>
      <c r="G512" s="26">
        <v>24020</v>
      </c>
      <c r="H512" s="47"/>
      <c r="I512" s="47"/>
      <c r="J512" s="47">
        <v>60000</v>
      </c>
      <c r="K512" s="47"/>
      <c r="L512" s="47"/>
      <c r="M512" s="47"/>
    </row>
    <row r="513" spans="1:13" s="43" customFormat="1" x14ac:dyDescent="0.2">
      <c r="A513" s="80"/>
      <c r="B513" s="98"/>
      <c r="C513" s="95">
        <f>C511+C512</f>
        <v>88964</v>
      </c>
      <c r="D513" s="95">
        <f t="shared" ref="D513:M513" si="422">D511+D512</f>
        <v>4944</v>
      </c>
      <c r="E513" s="95">
        <f t="shared" si="422"/>
        <v>4000</v>
      </c>
      <c r="F513" s="95">
        <f t="shared" si="422"/>
        <v>944</v>
      </c>
      <c r="G513" s="95">
        <f t="shared" si="422"/>
        <v>24020</v>
      </c>
      <c r="H513" s="95">
        <f t="shared" si="422"/>
        <v>0</v>
      </c>
      <c r="I513" s="95">
        <f t="shared" si="422"/>
        <v>0</v>
      </c>
      <c r="J513" s="95">
        <f t="shared" si="422"/>
        <v>60000</v>
      </c>
      <c r="K513" s="95">
        <f t="shared" si="422"/>
        <v>0</v>
      </c>
      <c r="L513" s="95">
        <f t="shared" si="422"/>
        <v>0</v>
      </c>
      <c r="M513" s="95">
        <f t="shared" si="422"/>
        <v>0</v>
      </c>
    </row>
    <row r="514" spans="1:13" s="43" customFormat="1" x14ac:dyDescent="0.2">
      <c r="A514" s="20" t="s">
        <v>79</v>
      </c>
      <c r="B514" s="47" t="s">
        <v>212</v>
      </c>
      <c r="C514" s="26">
        <f t="shared" si="335"/>
        <v>87595</v>
      </c>
      <c r="D514" s="5">
        <f t="shared" si="341"/>
        <v>0</v>
      </c>
      <c r="E514" s="26"/>
      <c r="F514" s="26"/>
      <c r="G514" s="26">
        <v>87595</v>
      </c>
      <c r="H514" s="26"/>
      <c r="I514" s="26"/>
      <c r="J514" s="26"/>
      <c r="K514" s="47"/>
      <c r="L514" s="47"/>
      <c r="M514" s="47"/>
    </row>
    <row r="515" spans="1:13" s="43" customFormat="1" x14ac:dyDescent="0.2">
      <c r="A515" s="60"/>
      <c r="B515" s="47"/>
      <c r="C515" s="26">
        <f t="shared" ref="C515" si="423">SUM(D515,G515,H515:M515)</f>
        <v>0</v>
      </c>
      <c r="D515" s="5">
        <f t="shared" ref="D515" si="424">SUM(E515:F515)</f>
        <v>0</v>
      </c>
      <c r="E515" s="26"/>
      <c r="F515" s="26"/>
      <c r="G515" s="26"/>
      <c r="H515" s="26"/>
      <c r="I515" s="26"/>
      <c r="J515" s="26"/>
      <c r="K515" s="47"/>
      <c r="L515" s="47"/>
      <c r="M515" s="47"/>
    </row>
    <row r="516" spans="1:13" s="43" customFormat="1" x14ac:dyDescent="0.2">
      <c r="A516" s="100"/>
      <c r="B516" s="98"/>
      <c r="C516" s="95">
        <f>C514+C515</f>
        <v>87595</v>
      </c>
      <c r="D516" s="95">
        <f t="shared" ref="D516:M516" si="425">D514+D515</f>
        <v>0</v>
      </c>
      <c r="E516" s="95">
        <f t="shared" si="425"/>
        <v>0</v>
      </c>
      <c r="F516" s="95">
        <f t="shared" si="425"/>
        <v>0</v>
      </c>
      <c r="G516" s="95">
        <f t="shared" si="425"/>
        <v>87595</v>
      </c>
      <c r="H516" s="95">
        <f t="shared" si="425"/>
        <v>0</v>
      </c>
      <c r="I516" s="95">
        <f t="shared" si="425"/>
        <v>0</v>
      </c>
      <c r="J516" s="95">
        <f t="shared" si="425"/>
        <v>0</v>
      </c>
      <c r="K516" s="95">
        <f t="shared" si="425"/>
        <v>0</v>
      </c>
      <c r="L516" s="95">
        <f t="shared" si="425"/>
        <v>0</v>
      </c>
      <c r="M516" s="95">
        <f t="shared" si="425"/>
        <v>0</v>
      </c>
    </row>
    <row r="517" spans="1:13" s="43" customFormat="1" ht="25.5" x14ac:dyDescent="0.2">
      <c r="A517" s="60" t="s">
        <v>79</v>
      </c>
      <c r="B517" s="47" t="s">
        <v>213</v>
      </c>
      <c r="C517" s="26">
        <f t="shared" si="335"/>
        <v>11060</v>
      </c>
      <c r="D517" s="5">
        <f t="shared" si="341"/>
        <v>0</v>
      </c>
      <c r="E517" s="26"/>
      <c r="F517" s="26"/>
      <c r="G517" s="26">
        <v>11060</v>
      </c>
      <c r="H517" s="26"/>
      <c r="I517" s="26"/>
      <c r="J517" s="26"/>
      <c r="K517" s="47"/>
      <c r="L517" s="47"/>
      <c r="M517" s="47"/>
    </row>
    <row r="518" spans="1:13" s="43" customFormat="1" x14ac:dyDescent="0.2">
      <c r="A518" s="60"/>
      <c r="B518" s="47"/>
      <c r="C518" s="26">
        <f t="shared" ref="C518" si="426">SUM(D518,G518,H518:M518)</f>
        <v>1875</v>
      </c>
      <c r="D518" s="5">
        <f t="shared" ref="D518" si="427">SUM(E518:F518)</f>
        <v>0</v>
      </c>
      <c r="E518" s="26"/>
      <c r="F518" s="26"/>
      <c r="G518" s="26">
        <v>1875</v>
      </c>
      <c r="H518" s="26"/>
      <c r="I518" s="26"/>
      <c r="J518" s="26"/>
      <c r="K518" s="47"/>
      <c r="L518" s="47"/>
      <c r="M518" s="47"/>
    </row>
    <row r="519" spans="1:13" s="43" customFormat="1" x14ac:dyDescent="0.2">
      <c r="A519" s="100"/>
      <c r="B519" s="98"/>
      <c r="C519" s="95">
        <f>C517+C518</f>
        <v>12935</v>
      </c>
      <c r="D519" s="95">
        <f t="shared" ref="D519:M519" si="428">D517+D518</f>
        <v>0</v>
      </c>
      <c r="E519" s="95">
        <f t="shared" si="428"/>
        <v>0</v>
      </c>
      <c r="F519" s="95">
        <f t="shared" si="428"/>
        <v>0</v>
      </c>
      <c r="G519" s="95">
        <f t="shared" si="428"/>
        <v>12935</v>
      </c>
      <c r="H519" s="95">
        <f t="shared" si="428"/>
        <v>0</v>
      </c>
      <c r="I519" s="95">
        <f t="shared" si="428"/>
        <v>0</v>
      </c>
      <c r="J519" s="95">
        <f t="shared" si="428"/>
        <v>0</v>
      </c>
      <c r="K519" s="95">
        <f t="shared" si="428"/>
        <v>0</v>
      </c>
      <c r="L519" s="95">
        <f t="shared" si="428"/>
        <v>0</v>
      </c>
      <c r="M519" s="95">
        <f t="shared" si="428"/>
        <v>0</v>
      </c>
    </row>
    <row r="520" spans="1:13" s="43" customFormat="1" ht="27.75" customHeight="1" x14ac:dyDescent="0.2">
      <c r="A520" s="76" t="s">
        <v>62</v>
      </c>
      <c r="B520" s="47" t="s">
        <v>229</v>
      </c>
      <c r="C520" s="26">
        <f t="shared" si="335"/>
        <v>210400</v>
      </c>
      <c r="D520" s="5">
        <f t="shared" si="341"/>
        <v>0</v>
      </c>
      <c r="E520" s="26"/>
      <c r="F520" s="26"/>
      <c r="G520" s="69"/>
      <c r="H520" s="26"/>
      <c r="I520" s="26"/>
      <c r="J520" s="69">
        <v>210400</v>
      </c>
      <c r="K520" s="47"/>
      <c r="L520" s="47"/>
      <c r="M520" s="47"/>
    </row>
    <row r="521" spans="1:13" s="43" customFormat="1" ht="16.5" customHeight="1" x14ac:dyDescent="0.2">
      <c r="A521" s="76"/>
      <c r="B521" s="47"/>
      <c r="C521" s="26">
        <f t="shared" ref="C521" si="429">SUM(D521,G521,H521:M521)</f>
        <v>15264</v>
      </c>
      <c r="D521" s="5">
        <f t="shared" ref="D521" si="430">SUM(E521:F521)</f>
        <v>0</v>
      </c>
      <c r="E521" s="26"/>
      <c r="F521" s="26"/>
      <c r="G521" s="69"/>
      <c r="H521" s="26"/>
      <c r="I521" s="26"/>
      <c r="J521" s="69">
        <v>15264</v>
      </c>
      <c r="K521" s="47"/>
      <c r="L521" s="47"/>
      <c r="M521" s="47"/>
    </row>
    <row r="522" spans="1:13" s="43" customFormat="1" ht="12" customHeight="1" x14ac:dyDescent="0.2">
      <c r="A522" s="101"/>
      <c r="B522" s="98"/>
      <c r="C522" s="95">
        <f>C520+C521</f>
        <v>225664</v>
      </c>
      <c r="D522" s="95">
        <f t="shared" ref="D522:M522" si="431">D520+D521</f>
        <v>0</v>
      </c>
      <c r="E522" s="95">
        <f t="shared" si="431"/>
        <v>0</v>
      </c>
      <c r="F522" s="95">
        <f t="shared" si="431"/>
        <v>0</v>
      </c>
      <c r="G522" s="95">
        <f t="shared" si="431"/>
        <v>0</v>
      </c>
      <c r="H522" s="95">
        <f t="shared" si="431"/>
        <v>0</v>
      </c>
      <c r="I522" s="95">
        <f t="shared" si="431"/>
        <v>0</v>
      </c>
      <c r="J522" s="95">
        <f t="shared" si="431"/>
        <v>225664</v>
      </c>
      <c r="K522" s="95">
        <f t="shared" si="431"/>
        <v>0</v>
      </c>
      <c r="L522" s="95">
        <f t="shared" si="431"/>
        <v>0</v>
      </c>
      <c r="M522" s="95">
        <f t="shared" si="431"/>
        <v>0</v>
      </c>
    </row>
    <row r="523" spans="1:13" s="42" customFormat="1" x14ac:dyDescent="0.2">
      <c r="A523" s="45" t="s">
        <v>135</v>
      </c>
      <c r="B523" s="33" t="s">
        <v>82</v>
      </c>
      <c r="C523" s="34">
        <f>C526+C529+C532+C535+C538+C541+C544+C547+C550+C553+C556+C559+C562+C565+C568+C571+C574</f>
        <v>2944241</v>
      </c>
      <c r="D523" s="34">
        <f t="shared" ref="D523:M523" si="432">D526+D529+D532+D535+D538+D541+D544+D547+D550+D553+D556+D559+D562+D565+D568+D571+D574</f>
        <v>1147176</v>
      </c>
      <c r="E523" s="34">
        <f t="shared" si="432"/>
        <v>922349</v>
      </c>
      <c r="F523" s="34">
        <f t="shared" si="432"/>
        <v>224827</v>
      </c>
      <c r="G523" s="34">
        <f t="shared" si="432"/>
        <v>524187</v>
      </c>
      <c r="H523" s="34">
        <f t="shared" si="432"/>
        <v>15000</v>
      </c>
      <c r="I523" s="34">
        <f t="shared" si="432"/>
        <v>0</v>
      </c>
      <c r="J523" s="34">
        <f t="shared" si="432"/>
        <v>384342</v>
      </c>
      <c r="K523" s="34">
        <f t="shared" si="432"/>
        <v>653536</v>
      </c>
      <c r="L523" s="34">
        <f t="shared" si="432"/>
        <v>220000</v>
      </c>
      <c r="M523" s="34">
        <f t="shared" si="432"/>
        <v>0</v>
      </c>
    </row>
    <row r="524" spans="1:13" s="42" customFormat="1" x14ac:dyDescent="0.2">
      <c r="A524" s="45"/>
      <c r="B524" s="33"/>
      <c r="C524" s="34">
        <f>C527+C530+C533+C536+C539+C542+C545+C548+C551+C554+C557+C560+C563+C566+C569+C572+C575</f>
        <v>6881</v>
      </c>
      <c r="D524" s="34">
        <f t="shared" ref="D524:M524" si="433">D527+D530+D533+D536+D539+D542+D545+D548+D551+D554+D557+D560+D563+D566+D569+D572+D575</f>
        <v>-1797</v>
      </c>
      <c r="E524" s="34">
        <f t="shared" si="433"/>
        <v>-13369</v>
      </c>
      <c r="F524" s="34">
        <f t="shared" si="433"/>
        <v>11572</v>
      </c>
      <c r="G524" s="34">
        <f t="shared" si="433"/>
        <v>8678</v>
      </c>
      <c r="H524" s="34">
        <f t="shared" si="433"/>
        <v>0</v>
      </c>
      <c r="I524" s="34">
        <f t="shared" si="433"/>
        <v>0</v>
      </c>
      <c r="J524" s="34">
        <f t="shared" si="433"/>
        <v>0</v>
      </c>
      <c r="K524" s="34">
        <f t="shared" si="433"/>
        <v>0</v>
      </c>
      <c r="L524" s="34">
        <f t="shared" si="433"/>
        <v>0</v>
      </c>
      <c r="M524" s="34">
        <f t="shared" si="433"/>
        <v>0</v>
      </c>
    </row>
    <row r="525" spans="1:13" s="42" customFormat="1" x14ac:dyDescent="0.2">
      <c r="A525" s="104"/>
      <c r="B525" s="82"/>
      <c r="C525" s="78">
        <f>C523+C524</f>
        <v>2951122</v>
      </c>
      <c r="D525" s="78">
        <f t="shared" ref="D525:M525" si="434">D523+D524</f>
        <v>1145379</v>
      </c>
      <c r="E525" s="78">
        <f t="shared" si="434"/>
        <v>908980</v>
      </c>
      <c r="F525" s="78">
        <f t="shared" si="434"/>
        <v>236399</v>
      </c>
      <c r="G525" s="78">
        <f t="shared" si="434"/>
        <v>532865</v>
      </c>
      <c r="H525" s="78">
        <f t="shared" si="434"/>
        <v>15000</v>
      </c>
      <c r="I525" s="78">
        <f t="shared" si="434"/>
        <v>0</v>
      </c>
      <c r="J525" s="78">
        <f t="shared" si="434"/>
        <v>384342</v>
      </c>
      <c r="K525" s="78">
        <f t="shared" si="434"/>
        <v>653536</v>
      </c>
      <c r="L525" s="78">
        <f t="shared" si="434"/>
        <v>220000</v>
      </c>
      <c r="M525" s="78">
        <f t="shared" si="434"/>
        <v>0</v>
      </c>
    </row>
    <row r="526" spans="1:13" s="37" customFormat="1" x14ac:dyDescent="0.2">
      <c r="A526" s="38" t="s">
        <v>83</v>
      </c>
      <c r="B526" s="38" t="s">
        <v>84</v>
      </c>
      <c r="C526" s="5">
        <f t="shared" ref="C526:C550" si="435">SUM(D526,G526,H526:M526)</f>
        <v>273104</v>
      </c>
      <c r="D526" s="5">
        <f t="shared" ref="D526:D550" si="436">SUM(E526:F526)</f>
        <v>196111</v>
      </c>
      <c r="E526" s="5">
        <v>158679</v>
      </c>
      <c r="F526" s="5">
        <v>37432</v>
      </c>
      <c r="G526" s="4">
        <v>72157</v>
      </c>
      <c r="H526" s="4"/>
      <c r="I526" s="4"/>
      <c r="J526" s="4">
        <v>3300</v>
      </c>
      <c r="K526" s="4">
        <v>1536</v>
      </c>
      <c r="L526" s="4"/>
      <c r="M526" s="4"/>
    </row>
    <row r="527" spans="1:13" s="37" customFormat="1" x14ac:dyDescent="0.2">
      <c r="A527" s="38"/>
      <c r="B527" s="38"/>
      <c r="C527" s="5">
        <f t="shared" ref="C527" si="437">SUM(D527,G527,H527:M527)</f>
        <v>0</v>
      </c>
      <c r="D527" s="5">
        <f t="shared" ref="D527" si="438">SUM(E527:F527)</f>
        <v>0</v>
      </c>
      <c r="E527" s="5"/>
      <c r="F527" s="5"/>
      <c r="G527" s="4"/>
      <c r="H527" s="4"/>
      <c r="I527" s="4"/>
      <c r="J527" s="4"/>
      <c r="K527" s="4"/>
      <c r="L527" s="4"/>
      <c r="M527" s="4"/>
    </row>
    <row r="528" spans="1:13" s="37" customFormat="1" x14ac:dyDescent="0.2">
      <c r="A528" s="80"/>
      <c r="B528" s="80"/>
      <c r="C528" s="81">
        <f>C526+C527</f>
        <v>273104</v>
      </c>
      <c r="D528" s="81">
        <f t="shared" ref="D528:M528" si="439">D526+D527</f>
        <v>196111</v>
      </c>
      <c r="E528" s="81">
        <f t="shared" si="439"/>
        <v>158679</v>
      </c>
      <c r="F528" s="81">
        <f t="shared" si="439"/>
        <v>37432</v>
      </c>
      <c r="G528" s="81">
        <f t="shared" si="439"/>
        <v>72157</v>
      </c>
      <c r="H528" s="81">
        <f t="shared" si="439"/>
        <v>0</v>
      </c>
      <c r="I528" s="81">
        <f t="shared" si="439"/>
        <v>0</v>
      </c>
      <c r="J528" s="81">
        <f t="shared" si="439"/>
        <v>3300</v>
      </c>
      <c r="K528" s="81">
        <f t="shared" si="439"/>
        <v>1536</v>
      </c>
      <c r="L528" s="81">
        <f t="shared" si="439"/>
        <v>0</v>
      </c>
      <c r="M528" s="81">
        <f t="shared" si="439"/>
        <v>0</v>
      </c>
    </row>
    <row r="529" spans="1:13" s="37" customFormat="1" x14ac:dyDescent="0.2">
      <c r="A529" s="38" t="s">
        <v>94</v>
      </c>
      <c r="B529" s="38" t="s">
        <v>85</v>
      </c>
      <c r="C529" s="4">
        <f t="shared" si="435"/>
        <v>144710</v>
      </c>
      <c r="D529" s="5">
        <f t="shared" si="436"/>
        <v>109676</v>
      </c>
      <c r="E529" s="5">
        <v>88742</v>
      </c>
      <c r="F529" s="5">
        <v>20934</v>
      </c>
      <c r="G529" s="4">
        <v>32684</v>
      </c>
      <c r="H529" s="4"/>
      <c r="I529" s="4"/>
      <c r="J529" s="4">
        <v>2350</v>
      </c>
      <c r="K529" s="4"/>
      <c r="L529" s="4"/>
      <c r="M529" s="4"/>
    </row>
    <row r="530" spans="1:13" s="37" customFormat="1" x14ac:dyDescent="0.2">
      <c r="A530" s="38"/>
      <c r="B530" s="38"/>
      <c r="C530" s="4">
        <f t="shared" ref="C530" si="440">SUM(D530,G530,H530:M530)</f>
        <v>0</v>
      </c>
      <c r="D530" s="5">
        <f t="shared" ref="D530" si="441">SUM(E530:F530)</f>
        <v>0</v>
      </c>
      <c r="E530" s="5">
        <v>-3800</v>
      </c>
      <c r="F530" s="5">
        <v>3800</v>
      </c>
      <c r="G530" s="4"/>
      <c r="H530" s="4"/>
      <c r="I530" s="4"/>
      <c r="J530" s="4"/>
      <c r="K530" s="4"/>
      <c r="L530" s="4"/>
      <c r="M530" s="4"/>
    </row>
    <row r="531" spans="1:13" s="37" customFormat="1" x14ac:dyDescent="0.2">
      <c r="A531" s="80"/>
      <c r="B531" s="80"/>
      <c r="C531" s="81">
        <f>C529+C530</f>
        <v>144710</v>
      </c>
      <c r="D531" s="81">
        <f t="shared" ref="D531:M531" si="442">D529+D530</f>
        <v>109676</v>
      </c>
      <c r="E531" s="81">
        <f t="shared" si="442"/>
        <v>84942</v>
      </c>
      <c r="F531" s="81">
        <f t="shared" si="442"/>
        <v>24734</v>
      </c>
      <c r="G531" s="81">
        <f t="shared" si="442"/>
        <v>32684</v>
      </c>
      <c r="H531" s="81">
        <f t="shared" si="442"/>
        <v>0</v>
      </c>
      <c r="I531" s="81">
        <f t="shared" si="442"/>
        <v>0</v>
      </c>
      <c r="J531" s="81">
        <f t="shared" si="442"/>
        <v>2350</v>
      </c>
      <c r="K531" s="81">
        <f t="shared" si="442"/>
        <v>0</v>
      </c>
      <c r="L531" s="81">
        <f t="shared" si="442"/>
        <v>0</v>
      </c>
      <c r="M531" s="81">
        <f t="shared" si="442"/>
        <v>0</v>
      </c>
    </row>
    <row r="532" spans="1:13" s="37" customFormat="1" x14ac:dyDescent="0.2">
      <c r="A532" s="38" t="s">
        <v>94</v>
      </c>
      <c r="B532" s="38" t="s">
        <v>139</v>
      </c>
      <c r="C532" s="4">
        <f t="shared" si="435"/>
        <v>553702</v>
      </c>
      <c r="D532" s="5">
        <f t="shared" si="436"/>
        <v>406728</v>
      </c>
      <c r="E532" s="5">
        <v>323431</v>
      </c>
      <c r="F532" s="5">
        <v>83297</v>
      </c>
      <c r="G532" s="4">
        <v>91880</v>
      </c>
      <c r="H532" s="4"/>
      <c r="I532" s="4"/>
      <c r="J532" s="4">
        <v>55094</v>
      </c>
      <c r="K532" s="4"/>
      <c r="L532" s="4"/>
      <c r="M532" s="4"/>
    </row>
    <row r="533" spans="1:13" s="37" customFormat="1" x14ac:dyDescent="0.2">
      <c r="A533" s="38"/>
      <c r="B533" s="38"/>
      <c r="C533" s="4">
        <f t="shared" ref="C533" si="443">SUM(D533,G533,H533:M533)</f>
        <v>0</v>
      </c>
      <c r="D533" s="5">
        <f t="shared" ref="D533" si="444">SUM(E533:F533)</f>
        <v>0</v>
      </c>
      <c r="E533" s="5"/>
      <c r="F533" s="5"/>
      <c r="G533" s="4"/>
      <c r="H533" s="4"/>
      <c r="I533" s="4"/>
      <c r="J533" s="4"/>
      <c r="K533" s="4"/>
      <c r="L533" s="4"/>
      <c r="M533" s="4"/>
    </row>
    <row r="534" spans="1:13" s="37" customFormat="1" x14ac:dyDescent="0.2">
      <c r="A534" s="80"/>
      <c r="B534" s="80"/>
      <c r="C534" s="81">
        <f>C532+C533</f>
        <v>553702</v>
      </c>
      <c r="D534" s="81">
        <f t="shared" ref="D534:M534" si="445">D532+D533</f>
        <v>406728</v>
      </c>
      <c r="E534" s="81">
        <f t="shared" si="445"/>
        <v>323431</v>
      </c>
      <c r="F534" s="81">
        <f t="shared" si="445"/>
        <v>83297</v>
      </c>
      <c r="G534" s="81">
        <f t="shared" si="445"/>
        <v>91880</v>
      </c>
      <c r="H534" s="81">
        <f t="shared" si="445"/>
        <v>0</v>
      </c>
      <c r="I534" s="81">
        <f t="shared" si="445"/>
        <v>0</v>
      </c>
      <c r="J534" s="81">
        <f t="shared" si="445"/>
        <v>55094</v>
      </c>
      <c r="K534" s="81">
        <f t="shared" si="445"/>
        <v>0</v>
      </c>
      <c r="L534" s="81">
        <f t="shared" si="445"/>
        <v>0</v>
      </c>
      <c r="M534" s="81">
        <f t="shared" si="445"/>
        <v>0</v>
      </c>
    </row>
    <row r="535" spans="1:13" s="37" customFormat="1" ht="15.75" customHeight="1" x14ac:dyDescent="0.2">
      <c r="A535" s="38" t="s">
        <v>132</v>
      </c>
      <c r="B535" s="38" t="s">
        <v>175</v>
      </c>
      <c r="C535" s="4">
        <f t="shared" si="435"/>
        <v>4296</v>
      </c>
      <c r="D535" s="5">
        <f t="shared" si="436"/>
        <v>0</v>
      </c>
      <c r="E535" s="5"/>
      <c r="F535" s="5"/>
      <c r="G535" s="5">
        <v>4296</v>
      </c>
      <c r="H535" s="4"/>
      <c r="I535" s="4"/>
      <c r="J535" s="4"/>
      <c r="K535" s="4"/>
      <c r="L535" s="4"/>
      <c r="M535" s="4"/>
    </row>
    <row r="536" spans="1:13" s="37" customFormat="1" ht="15.75" customHeight="1" x14ac:dyDescent="0.2">
      <c r="A536" s="38"/>
      <c r="B536" s="38"/>
      <c r="C536" s="4">
        <f t="shared" ref="C536" si="446">SUM(D536,G536,H536:M536)</f>
        <v>705</v>
      </c>
      <c r="D536" s="5">
        <f t="shared" ref="D536" si="447">SUM(E536:F536)</f>
        <v>0</v>
      </c>
      <c r="E536" s="5"/>
      <c r="F536" s="5"/>
      <c r="G536" s="5">
        <v>705</v>
      </c>
      <c r="H536" s="4"/>
      <c r="I536" s="4"/>
      <c r="J536" s="4"/>
      <c r="K536" s="4"/>
      <c r="L536" s="4"/>
      <c r="M536" s="4"/>
    </row>
    <row r="537" spans="1:13" s="37" customFormat="1" ht="15.75" customHeight="1" x14ac:dyDescent="0.2">
      <c r="A537" s="80"/>
      <c r="B537" s="80"/>
      <c r="C537" s="81">
        <f>C535+C536</f>
        <v>5001</v>
      </c>
      <c r="D537" s="81">
        <f t="shared" ref="D537:M537" si="448">D535+D536</f>
        <v>0</v>
      </c>
      <c r="E537" s="81">
        <f t="shared" si="448"/>
        <v>0</v>
      </c>
      <c r="F537" s="81">
        <f t="shared" si="448"/>
        <v>0</v>
      </c>
      <c r="G537" s="81">
        <f t="shared" si="448"/>
        <v>5001</v>
      </c>
      <c r="H537" s="81">
        <f t="shared" si="448"/>
        <v>0</v>
      </c>
      <c r="I537" s="81">
        <f t="shared" si="448"/>
        <v>0</v>
      </c>
      <c r="J537" s="81">
        <f t="shared" si="448"/>
        <v>0</v>
      </c>
      <c r="K537" s="81">
        <f t="shared" si="448"/>
        <v>0</v>
      </c>
      <c r="L537" s="81">
        <f t="shared" si="448"/>
        <v>0</v>
      </c>
      <c r="M537" s="81">
        <f t="shared" si="448"/>
        <v>0</v>
      </c>
    </row>
    <row r="538" spans="1:13" s="37" customFormat="1" x14ac:dyDescent="0.2">
      <c r="A538" s="38" t="s">
        <v>94</v>
      </c>
      <c r="B538" s="38" t="s">
        <v>86</v>
      </c>
      <c r="C538" s="4">
        <f t="shared" si="435"/>
        <v>79804</v>
      </c>
      <c r="D538" s="5">
        <f t="shared" si="436"/>
        <v>71574</v>
      </c>
      <c r="E538" s="5">
        <v>57532</v>
      </c>
      <c r="F538" s="5">
        <v>14042</v>
      </c>
      <c r="G538" s="4">
        <v>7830</v>
      </c>
      <c r="H538" s="4"/>
      <c r="I538" s="4"/>
      <c r="J538" s="4">
        <v>400</v>
      </c>
      <c r="K538" s="4"/>
      <c r="L538" s="4"/>
      <c r="M538" s="4"/>
    </row>
    <row r="539" spans="1:13" s="37" customFormat="1" x14ac:dyDescent="0.2">
      <c r="A539" s="38"/>
      <c r="B539" s="38"/>
      <c r="C539" s="4">
        <f t="shared" ref="C539" si="449">SUM(D539,G539,H539:M539)</f>
        <v>0</v>
      </c>
      <c r="D539" s="5">
        <f t="shared" ref="D539" si="450">SUM(E539:F539)</f>
        <v>0</v>
      </c>
      <c r="E539" s="5"/>
      <c r="F539" s="5"/>
      <c r="G539" s="4"/>
      <c r="H539" s="4"/>
      <c r="I539" s="4"/>
      <c r="J539" s="4"/>
      <c r="K539" s="4"/>
      <c r="L539" s="4"/>
      <c r="M539" s="4"/>
    </row>
    <row r="540" spans="1:13" s="37" customFormat="1" x14ac:dyDescent="0.2">
      <c r="A540" s="80"/>
      <c r="B540" s="80"/>
      <c r="C540" s="81">
        <f>C538+C539</f>
        <v>79804</v>
      </c>
      <c r="D540" s="81">
        <f t="shared" ref="D540:M540" si="451">D538+D539</f>
        <v>71574</v>
      </c>
      <c r="E540" s="81">
        <f t="shared" si="451"/>
        <v>57532</v>
      </c>
      <c r="F540" s="81">
        <f t="shared" si="451"/>
        <v>14042</v>
      </c>
      <c r="G540" s="81">
        <f t="shared" si="451"/>
        <v>7830</v>
      </c>
      <c r="H540" s="81">
        <f t="shared" si="451"/>
        <v>0</v>
      </c>
      <c r="I540" s="81">
        <f t="shared" si="451"/>
        <v>0</v>
      </c>
      <c r="J540" s="81">
        <f t="shared" si="451"/>
        <v>400</v>
      </c>
      <c r="K540" s="81">
        <f t="shared" si="451"/>
        <v>0</v>
      </c>
      <c r="L540" s="81">
        <f t="shared" si="451"/>
        <v>0</v>
      </c>
      <c r="M540" s="81">
        <f t="shared" si="451"/>
        <v>0</v>
      </c>
    </row>
    <row r="541" spans="1:13" s="37" customFormat="1" x14ac:dyDescent="0.2">
      <c r="A541" s="38" t="s">
        <v>132</v>
      </c>
      <c r="B541" s="38" t="s">
        <v>157</v>
      </c>
      <c r="C541" s="4">
        <f t="shared" si="435"/>
        <v>210038</v>
      </c>
      <c r="D541" s="5">
        <f t="shared" si="436"/>
        <v>168181</v>
      </c>
      <c r="E541" s="5">
        <v>136080</v>
      </c>
      <c r="F541" s="5">
        <v>32101</v>
      </c>
      <c r="G541" s="4">
        <v>41359</v>
      </c>
      <c r="H541" s="4"/>
      <c r="I541" s="4"/>
      <c r="J541" s="4">
        <v>498</v>
      </c>
      <c r="K541" s="4"/>
      <c r="L541" s="4"/>
      <c r="M541" s="4"/>
    </row>
    <row r="542" spans="1:13" s="37" customFormat="1" x14ac:dyDescent="0.2">
      <c r="A542" s="38"/>
      <c r="B542" s="49"/>
      <c r="C542" s="4">
        <f t="shared" ref="C542" si="452">SUM(D542,G542,H542:M542)</f>
        <v>0</v>
      </c>
      <c r="D542" s="5">
        <f t="shared" ref="D542" si="453">SUM(E542:F542)</f>
        <v>-798</v>
      </c>
      <c r="E542" s="5">
        <v>-4000</v>
      </c>
      <c r="F542" s="5">
        <v>3202</v>
      </c>
      <c r="G542" s="4">
        <v>798</v>
      </c>
      <c r="H542" s="4"/>
      <c r="I542" s="4"/>
      <c r="J542" s="4"/>
      <c r="K542" s="4"/>
      <c r="L542" s="4"/>
      <c r="M542" s="4"/>
    </row>
    <row r="543" spans="1:13" s="37" customFormat="1" x14ac:dyDescent="0.2">
      <c r="A543" s="80"/>
      <c r="B543" s="105"/>
      <c r="C543" s="81">
        <f>C541+C542</f>
        <v>210038</v>
      </c>
      <c r="D543" s="81">
        <f t="shared" ref="D543:M543" si="454">D541+D542</f>
        <v>167383</v>
      </c>
      <c r="E543" s="81">
        <f t="shared" si="454"/>
        <v>132080</v>
      </c>
      <c r="F543" s="81">
        <f t="shared" si="454"/>
        <v>35303</v>
      </c>
      <c r="G543" s="81">
        <f t="shared" si="454"/>
        <v>42157</v>
      </c>
      <c r="H543" s="81">
        <f t="shared" si="454"/>
        <v>0</v>
      </c>
      <c r="I543" s="81">
        <f t="shared" si="454"/>
        <v>0</v>
      </c>
      <c r="J543" s="81">
        <f t="shared" si="454"/>
        <v>498</v>
      </c>
      <c r="K543" s="81">
        <f t="shared" si="454"/>
        <v>0</v>
      </c>
      <c r="L543" s="81">
        <f t="shared" si="454"/>
        <v>0</v>
      </c>
      <c r="M543" s="81">
        <f t="shared" si="454"/>
        <v>0</v>
      </c>
    </row>
    <row r="544" spans="1:13" s="37" customFormat="1" x14ac:dyDescent="0.2">
      <c r="A544" s="38" t="s">
        <v>132</v>
      </c>
      <c r="B544" s="49" t="s">
        <v>185</v>
      </c>
      <c r="C544" s="4">
        <f t="shared" si="435"/>
        <v>163030</v>
      </c>
      <c r="D544" s="5">
        <f t="shared" si="436"/>
        <v>96165</v>
      </c>
      <c r="E544" s="5">
        <v>78000</v>
      </c>
      <c r="F544" s="5">
        <v>18165</v>
      </c>
      <c r="G544" s="4">
        <v>65335</v>
      </c>
      <c r="H544" s="4"/>
      <c r="I544" s="4"/>
      <c r="J544" s="4">
        <v>1530</v>
      </c>
      <c r="K544" s="4"/>
      <c r="L544" s="4"/>
      <c r="M544" s="4"/>
    </row>
    <row r="545" spans="1:13" s="37" customFormat="1" x14ac:dyDescent="0.2">
      <c r="A545" s="38"/>
      <c r="B545" s="49"/>
      <c r="C545" s="4">
        <f t="shared" ref="C545" si="455">SUM(D545,G545,H545:M545)</f>
        <v>0</v>
      </c>
      <c r="D545" s="5">
        <f t="shared" ref="D545" si="456">SUM(E545:F545)</f>
        <v>0</v>
      </c>
      <c r="E545" s="5"/>
      <c r="F545" s="5"/>
      <c r="G545" s="4"/>
      <c r="H545" s="4"/>
      <c r="I545" s="4"/>
      <c r="J545" s="4"/>
      <c r="K545" s="4"/>
      <c r="L545" s="4"/>
      <c r="M545" s="4"/>
    </row>
    <row r="546" spans="1:13" s="37" customFormat="1" x14ac:dyDescent="0.2">
      <c r="A546" s="80"/>
      <c r="B546" s="105"/>
      <c r="C546" s="81">
        <f>C544+C545</f>
        <v>163030</v>
      </c>
      <c r="D546" s="81">
        <f t="shared" ref="D546:M546" si="457">D544+D545</f>
        <v>96165</v>
      </c>
      <c r="E546" s="81">
        <f t="shared" si="457"/>
        <v>78000</v>
      </c>
      <c r="F546" s="81">
        <f t="shared" si="457"/>
        <v>18165</v>
      </c>
      <c r="G546" s="81">
        <f t="shared" si="457"/>
        <v>65335</v>
      </c>
      <c r="H546" s="81">
        <f t="shared" si="457"/>
        <v>0</v>
      </c>
      <c r="I546" s="81">
        <f t="shared" si="457"/>
        <v>0</v>
      </c>
      <c r="J546" s="81">
        <f t="shared" si="457"/>
        <v>1530</v>
      </c>
      <c r="K546" s="81">
        <f t="shared" si="457"/>
        <v>0</v>
      </c>
      <c r="L546" s="81">
        <f t="shared" si="457"/>
        <v>0</v>
      </c>
      <c r="M546" s="81">
        <f t="shared" si="457"/>
        <v>0</v>
      </c>
    </row>
    <row r="547" spans="1:13" s="37" customFormat="1" x14ac:dyDescent="0.2">
      <c r="A547" s="38" t="s">
        <v>132</v>
      </c>
      <c r="B547" s="49" t="s">
        <v>167</v>
      </c>
      <c r="C547" s="4">
        <f t="shared" si="435"/>
        <v>155803</v>
      </c>
      <c r="D547" s="5">
        <f t="shared" si="436"/>
        <v>98741</v>
      </c>
      <c r="E547" s="5">
        <v>79885</v>
      </c>
      <c r="F547" s="5">
        <v>18856</v>
      </c>
      <c r="G547" s="4">
        <v>57062</v>
      </c>
      <c r="H547" s="4"/>
      <c r="I547" s="4"/>
      <c r="J547" s="4"/>
      <c r="K547" s="4"/>
      <c r="L547" s="4"/>
      <c r="M547" s="4"/>
    </row>
    <row r="548" spans="1:13" s="37" customFormat="1" x14ac:dyDescent="0.2">
      <c r="A548" s="38"/>
      <c r="B548" s="49"/>
      <c r="C548" s="4">
        <f t="shared" ref="C548" si="458">SUM(D548,G548,H548:M548)</f>
        <v>0</v>
      </c>
      <c r="D548" s="5">
        <f t="shared" ref="D548" si="459">SUM(E548:F548)</f>
        <v>-2491</v>
      </c>
      <c r="E548" s="5">
        <v>-6776</v>
      </c>
      <c r="F548" s="5">
        <v>4285</v>
      </c>
      <c r="G548" s="4">
        <v>2491</v>
      </c>
      <c r="H548" s="4"/>
      <c r="I548" s="4"/>
      <c r="J548" s="4"/>
      <c r="K548" s="4"/>
      <c r="L548" s="4"/>
      <c r="M548" s="4"/>
    </row>
    <row r="549" spans="1:13" s="37" customFormat="1" x14ac:dyDescent="0.2">
      <c r="A549" s="80"/>
      <c r="B549" s="105"/>
      <c r="C549" s="81">
        <f>C547+C548</f>
        <v>155803</v>
      </c>
      <c r="D549" s="81">
        <f t="shared" ref="D549:M549" si="460">D547+D548</f>
        <v>96250</v>
      </c>
      <c r="E549" s="81">
        <f t="shared" si="460"/>
        <v>73109</v>
      </c>
      <c r="F549" s="81">
        <f t="shared" si="460"/>
        <v>23141</v>
      </c>
      <c r="G549" s="81">
        <f t="shared" si="460"/>
        <v>59553</v>
      </c>
      <c r="H549" s="81">
        <f t="shared" si="460"/>
        <v>0</v>
      </c>
      <c r="I549" s="81">
        <f t="shared" si="460"/>
        <v>0</v>
      </c>
      <c r="J549" s="81">
        <f t="shared" si="460"/>
        <v>0</v>
      </c>
      <c r="K549" s="81">
        <f t="shared" si="460"/>
        <v>0</v>
      </c>
      <c r="L549" s="81">
        <f t="shared" si="460"/>
        <v>0</v>
      </c>
      <c r="M549" s="81">
        <f t="shared" si="460"/>
        <v>0</v>
      </c>
    </row>
    <row r="550" spans="1:13" s="37" customFormat="1" ht="25.5" x14ac:dyDescent="0.2">
      <c r="A550" s="75">
        <v>10.7</v>
      </c>
      <c r="B550" s="49" t="s">
        <v>202</v>
      </c>
      <c r="C550" s="4">
        <f t="shared" si="435"/>
        <v>0</v>
      </c>
      <c r="D550" s="5">
        <f t="shared" si="436"/>
        <v>0</v>
      </c>
      <c r="E550" s="5"/>
      <c r="F550" s="5"/>
      <c r="G550" s="4"/>
      <c r="H550" s="4"/>
      <c r="I550" s="4"/>
      <c r="J550" s="4"/>
      <c r="K550" s="4"/>
      <c r="L550" s="4"/>
      <c r="M550" s="4"/>
    </row>
    <row r="551" spans="1:13" s="37" customFormat="1" x14ac:dyDescent="0.2">
      <c r="A551" s="75"/>
      <c r="B551" s="49"/>
      <c r="C551" s="4">
        <f t="shared" ref="C551" si="461">SUM(D551,G551,H551:M551)</f>
        <v>6176</v>
      </c>
      <c r="D551" s="5">
        <f t="shared" ref="D551" si="462">SUM(E551:F551)</f>
        <v>1492</v>
      </c>
      <c r="E551" s="5">
        <v>1207</v>
      </c>
      <c r="F551" s="5">
        <v>285</v>
      </c>
      <c r="G551" s="4">
        <v>4684</v>
      </c>
      <c r="H551" s="4"/>
      <c r="I551" s="4"/>
      <c r="J551" s="4"/>
      <c r="K551" s="4"/>
      <c r="L551" s="4"/>
      <c r="M551" s="4"/>
    </row>
    <row r="552" spans="1:13" s="37" customFormat="1" x14ac:dyDescent="0.2">
      <c r="A552" s="106"/>
      <c r="B552" s="105"/>
      <c r="C552" s="81">
        <f>C550+C551</f>
        <v>6176</v>
      </c>
      <c r="D552" s="81">
        <f t="shared" ref="D552:M552" si="463">D550+D551</f>
        <v>1492</v>
      </c>
      <c r="E552" s="81">
        <f t="shared" si="463"/>
        <v>1207</v>
      </c>
      <c r="F552" s="81">
        <f t="shared" si="463"/>
        <v>285</v>
      </c>
      <c r="G552" s="81">
        <f t="shared" si="463"/>
        <v>4684</v>
      </c>
      <c r="H552" s="81">
        <f t="shared" si="463"/>
        <v>0</v>
      </c>
      <c r="I552" s="81">
        <f t="shared" si="463"/>
        <v>0</v>
      </c>
      <c r="J552" s="81">
        <f t="shared" si="463"/>
        <v>0</v>
      </c>
      <c r="K552" s="81">
        <f t="shared" si="463"/>
        <v>0</v>
      </c>
      <c r="L552" s="81">
        <f t="shared" si="463"/>
        <v>0</v>
      </c>
      <c r="M552" s="81">
        <f t="shared" si="463"/>
        <v>0</v>
      </c>
    </row>
    <row r="553" spans="1:13" s="37" customFormat="1" x14ac:dyDescent="0.2">
      <c r="A553" s="38" t="s">
        <v>132</v>
      </c>
      <c r="B553" s="38" t="s">
        <v>87</v>
      </c>
      <c r="C553" s="4">
        <f t="shared" ref="C553:C568" si="464">SUM(D553,G553,H553:M553)</f>
        <v>592000</v>
      </c>
      <c r="D553" s="4">
        <f t="shared" ref="D553:D568" si="465">SUM(E553:F553)</f>
        <v>0</v>
      </c>
      <c r="E553" s="4"/>
      <c r="F553" s="4"/>
      <c r="G553" s="4"/>
      <c r="H553" s="4"/>
      <c r="I553" s="4"/>
      <c r="J553" s="4"/>
      <c r="K553" s="4">
        <v>592000</v>
      </c>
      <c r="L553" s="4"/>
      <c r="M553" s="4"/>
    </row>
    <row r="554" spans="1:13" s="37" customFormat="1" x14ac:dyDescent="0.2">
      <c r="A554" s="38"/>
      <c r="B554" s="38"/>
      <c r="C554" s="4">
        <f t="shared" ref="C554" si="466">SUM(D554,G554,H554:M554)</f>
        <v>-10000</v>
      </c>
      <c r="D554" s="4">
        <f t="shared" ref="D554" si="467">SUM(E554:F554)</f>
        <v>0</v>
      </c>
      <c r="E554" s="4"/>
      <c r="F554" s="4"/>
      <c r="G554" s="4"/>
      <c r="H554" s="4"/>
      <c r="I554" s="4"/>
      <c r="J554" s="4"/>
      <c r="K554" s="4">
        <v>-10000</v>
      </c>
      <c r="L554" s="4"/>
      <c r="M554" s="4"/>
    </row>
    <row r="555" spans="1:13" s="37" customFormat="1" x14ac:dyDescent="0.2">
      <c r="A555" s="80"/>
      <c r="B555" s="80"/>
      <c r="C555" s="81">
        <f>C553+C554</f>
        <v>582000</v>
      </c>
      <c r="D555" s="81">
        <f t="shared" ref="D555:M555" si="468">D553+D554</f>
        <v>0</v>
      </c>
      <c r="E555" s="81">
        <f t="shared" si="468"/>
        <v>0</v>
      </c>
      <c r="F555" s="81">
        <f t="shared" si="468"/>
        <v>0</v>
      </c>
      <c r="G555" s="81">
        <f t="shared" si="468"/>
        <v>0</v>
      </c>
      <c r="H555" s="81">
        <f t="shared" si="468"/>
        <v>0</v>
      </c>
      <c r="I555" s="81">
        <f t="shared" si="468"/>
        <v>0</v>
      </c>
      <c r="J555" s="81">
        <f t="shared" si="468"/>
        <v>0</v>
      </c>
      <c r="K555" s="81">
        <f t="shared" si="468"/>
        <v>582000</v>
      </c>
      <c r="L555" s="81">
        <f t="shared" si="468"/>
        <v>0</v>
      </c>
      <c r="M555" s="81">
        <f t="shared" si="468"/>
        <v>0</v>
      </c>
    </row>
    <row r="556" spans="1:13" s="37" customFormat="1" ht="25.5" x14ac:dyDescent="0.2">
      <c r="A556" s="38" t="s">
        <v>132</v>
      </c>
      <c r="B556" s="38" t="s">
        <v>196</v>
      </c>
      <c r="C556" s="4">
        <f t="shared" si="464"/>
        <v>40000</v>
      </c>
      <c r="D556" s="4">
        <f t="shared" si="465"/>
        <v>0</v>
      </c>
      <c r="E556" s="4"/>
      <c r="F556" s="4"/>
      <c r="G556" s="4"/>
      <c r="H556" s="4"/>
      <c r="I556" s="4"/>
      <c r="J556" s="4"/>
      <c r="K556" s="4">
        <v>40000</v>
      </c>
      <c r="L556" s="4"/>
      <c r="M556" s="4"/>
    </row>
    <row r="557" spans="1:13" s="37" customFormat="1" x14ac:dyDescent="0.2">
      <c r="A557" s="38"/>
      <c r="B557" s="38"/>
      <c r="C557" s="4">
        <f t="shared" ref="C557" si="469">SUM(D557,G557,H557:M557)</f>
        <v>0</v>
      </c>
      <c r="D557" s="4">
        <f t="shared" ref="D557" si="470">SUM(E557:F557)</f>
        <v>0</v>
      </c>
      <c r="E557" s="4"/>
      <c r="F557" s="4"/>
      <c r="G557" s="4"/>
      <c r="H557" s="4"/>
      <c r="I557" s="4"/>
      <c r="J557" s="4"/>
      <c r="K557" s="4"/>
      <c r="L557" s="4"/>
      <c r="M557" s="4"/>
    </row>
    <row r="558" spans="1:13" s="37" customFormat="1" x14ac:dyDescent="0.2">
      <c r="A558" s="80"/>
      <c r="B558" s="80"/>
      <c r="C558" s="81">
        <f>C556+C557</f>
        <v>40000</v>
      </c>
      <c r="D558" s="81">
        <f t="shared" ref="D558:M558" si="471">D556+D557</f>
        <v>0</v>
      </c>
      <c r="E558" s="81">
        <f t="shared" si="471"/>
        <v>0</v>
      </c>
      <c r="F558" s="81">
        <f t="shared" si="471"/>
        <v>0</v>
      </c>
      <c r="G558" s="81">
        <f t="shared" si="471"/>
        <v>0</v>
      </c>
      <c r="H558" s="81">
        <f t="shared" si="471"/>
        <v>0</v>
      </c>
      <c r="I558" s="81">
        <f t="shared" si="471"/>
        <v>0</v>
      </c>
      <c r="J558" s="81">
        <f t="shared" si="471"/>
        <v>0</v>
      </c>
      <c r="K558" s="81">
        <f t="shared" si="471"/>
        <v>40000</v>
      </c>
      <c r="L558" s="81">
        <f t="shared" si="471"/>
        <v>0</v>
      </c>
      <c r="M558" s="81">
        <f t="shared" si="471"/>
        <v>0</v>
      </c>
    </row>
    <row r="559" spans="1:13" s="37" customFormat="1" x14ac:dyDescent="0.2">
      <c r="A559" s="38" t="s">
        <v>132</v>
      </c>
      <c r="B559" s="38" t="s">
        <v>158</v>
      </c>
      <c r="C559" s="4">
        <f t="shared" si="464"/>
        <v>20000</v>
      </c>
      <c r="D559" s="4">
        <f t="shared" si="465"/>
        <v>0</v>
      </c>
      <c r="E559" s="4"/>
      <c r="F559" s="4"/>
      <c r="G559" s="4"/>
      <c r="H559" s="4"/>
      <c r="I559" s="4"/>
      <c r="J559" s="4"/>
      <c r="K559" s="5">
        <v>20000</v>
      </c>
      <c r="L559" s="4"/>
      <c r="M559" s="4"/>
    </row>
    <row r="560" spans="1:13" s="37" customFormat="1" x14ac:dyDescent="0.2">
      <c r="A560" s="38"/>
      <c r="B560" s="38"/>
      <c r="C560" s="4">
        <f t="shared" ref="C560" si="472">SUM(D560,G560,H560:M560)</f>
        <v>10000</v>
      </c>
      <c r="D560" s="4">
        <f t="shared" ref="D560" si="473">SUM(E560:F560)</f>
        <v>0</v>
      </c>
      <c r="E560" s="4"/>
      <c r="F560" s="4"/>
      <c r="G560" s="4"/>
      <c r="H560" s="4"/>
      <c r="I560" s="4"/>
      <c r="J560" s="4"/>
      <c r="K560" s="5">
        <v>10000</v>
      </c>
      <c r="L560" s="4"/>
      <c r="M560" s="4"/>
    </row>
    <row r="561" spans="1:13" s="37" customFormat="1" x14ac:dyDescent="0.2">
      <c r="A561" s="80"/>
      <c r="B561" s="80"/>
      <c r="C561" s="81">
        <f>C559+C560</f>
        <v>30000</v>
      </c>
      <c r="D561" s="81">
        <f t="shared" ref="D561:M561" si="474">D559+D560</f>
        <v>0</v>
      </c>
      <c r="E561" s="81">
        <f t="shared" si="474"/>
        <v>0</v>
      </c>
      <c r="F561" s="81">
        <f t="shared" si="474"/>
        <v>0</v>
      </c>
      <c r="G561" s="81">
        <f t="shared" si="474"/>
        <v>0</v>
      </c>
      <c r="H561" s="81">
        <f t="shared" si="474"/>
        <v>0</v>
      </c>
      <c r="I561" s="81">
        <f t="shared" si="474"/>
        <v>0</v>
      </c>
      <c r="J561" s="81">
        <f t="shared" si="474"/>
        <v>0</v>
      </c>
      <c r="K561" s="81">
        <f t="shared" si="474"/>
        <v>30000</v>
      </c>
      <c r="L561" s="81">
        <f t="shared" si="474"/>
        <v>0</v>
      </c>
      <c r="M561" s="81">
        <f t="shared" si="474"/>
        <v>0</v>
      </c>
    </row>
    <row r="562" spans="1:13" s="37" customFormat="1" ht="25.5" x14ac:dyDescent="0.2">
      <c r="A562" s="38" t="s">
        <v>133</v>
      </c>
      <c r="B562" s="38" t="s">
        <v>183</v>
      </c>
      <c r="C562" s="4">
        <f t="shared" si="464"/>
        <v>220000</v>
      </c>
      <c r="D562" s="4">
        <f t="shared" si="465"/>
        <v>0</v>
      </c>
      <c r="E562" s="4"/>
      <c r="F562" s="4"/>
      <c r="G562" s="4"/>
      <c r="H562" s="4"/>
      <c r="I562" s="4"/>
      <c r="J562" s="4"/>
      <c r="K562" s="4"/>
      <c r="L562" s="4">
        <v>220000</v>
      </c>
      <c r="M562" s="4"/>
    </row>
    <row r="563" spans="1:13" s="37" customFormat="1" x14ac:dyDescent="0.2">
      <c r="A563" s="38"/>
      <c r="B563" s="38"/>
      <c r="C563" s="4">
        <f t="shared" ref="C563" si="475">SUM(D563,G563,H563:M563)</f>
        <v>0</v>
      </c>
      <c r="D563" s="4">
        <f t="shared" ref="D563" si="476">SUM(E563:F563)</f>
        <v>0</v>
      </c>
      <c r="E563" s="4"/>
      <c r="F563" s="4"/>
      <c r="G563" s="4"/>
      <c r="H563" s="4"/>
      <c r="I563" s="4"/>
      <c r="J563" s="4"/>
      <c r="K563" s="4"/>
      <c r="L563" s="4"/>
      <c r="M563" s="4"/>
    </row>
    <row r="564" spans="1:13" s="37" customFormat="1" x14ac:dyDescent="0.2">
      <c r="A564" s="80"/>
      <c r="B564" s="80"/>
      <c r="C564" s="81">
        <f>C562+C563</f>
        <v>220000</v>
      </c>
      <c r="D564" s="81">
        <f t="shared" ref="D564:M564" si="477">D562+D563</f>
        <v>0</v>
      </c>
      <c r="E564" s="81">
        <f t="shared" si="477"/>
        <v>0</v>
      </c>
      <c r="F564" s="81">
        <f t="shared" si="477"/>
        <v>0</v>
      </c>
      <c r="G564" s="81">
        <f t="shared" si="477"/>
        <v>0</v>
      </c>
      <c r="H564" s="81">
        <f t="shared" si="477"/>
        <v>0</v>
      </c>
      <c r="I564" s="81">
        <f t="shared" si="477"/>
        <v>0</v>
      </c>
      <c r="J564" s="81">
        <f t="shared" si="477"/>
        <v>0</v>
      </c>
      <c r="K564" s="81">
        <f t="shared" si="477"/>
        <v>0</v>
      </c>
      <c r="L564" s="81">
        <f t="shared" si="477"/>
        <v>220000</v>
      </c>
      <c r="M564" s="81">
        <f t="shared" si="477"/>
        <v>0</v>
      </c>
    </row>
    <row r="565" spans="1:13" s="37" customFormat="1" ht="25.5" x14ac:dyDescent="0.2">
      <c r="A565" s="38" t="s">
        <v>133</v>
      </c>
      <c r="B565" s="38" t="s">
        <v>88</v>
      </c>
      <c r="C565" s="4">
        <f t="shared" si="464"/>
        <v>15000</v>
      </c>
      <c r="D565" s="4">
        <f t="shared" si="465"/>
        <v>0</v>
      </c>
      <c r="E565" s="4"/>
      <c r="F565" s="4"/>
      <c r="G565" s="4"/>
      <c r="H565" s="5">
        <v>15000</v>
      </c>
      <c r="I565" s="4"/>
      <c r="J565" s="4"/>
      <c r="K565" s="4"/>
      <c r="L565" s="4"/>
      <c r="M565" s="4"/>
    </row>
    <row r="566" spans="1:13" s="37" customFormat="1" x14ac:dyDescent="0.2">
      <c r="A566" s="38"/>
      <c r="B566" s="38"/>
      <c r="C566" s="4">
        <f t="shared" ref="C566" si="478">SUM(D566,G566,H566:M566)</f>
        <v>0</v>
      </c>
      <c r="D566" s="4">
        <f t="shared" ref="D566" si="479">SUM(E566:F566)</f>
        <v>0</v>
      </c>
      <c r="E566" s="4"/>
      <c r="F566" s="4"/>
      <c r="G566" s="4"/>
      <c r="H566" s="5"/>
      <c r="I566" s="4"/>
      <c r="J566" s="4"/>
      <c r="K566" s="4"/>
      <c r="L566" s="4"/>
      <c r="M566" s="4"/>
    </row>
    <row r="567" spans="1:13" s="37" customFormat="1" x14ac:dyDescent="0.2">
      <c r="A567" s="80"/>
      <c r="B567" s="80"/>
      <c r="C567" s="81">
        <f>C565+C566</f>
        <v>15000</v>
      </c>
      <c r="D567" s="81">
        <f t="shared" ref="D567:M567" si="480">D565+D566</f>
        <v>0</v>
      </c>
      <c r="E567" s="81">
        <f t="shared" si="480"/>
        <v>0</v>
      </c>
      <c r="F567" s="81">
        <f t="shared" si="480"/>
        <v>0</v>
      </c>
      <c r="G567" s="81">
        <f t="shared" si="480"/>
        <v>0</v>
      </c>
      <c r="H567" s="81">
        <f t="shared" si="480"/>
        <v>15000</v>
      </c>
      <c r="I567" s="81">
        <f t="shared" si="480"/>
        <v>0</v>
      </c>
      <c r="J567" s="81">
        <f t="shared" si="480"/>
        <v>0</v>
      </c>
      <c r="K567" s="81">
        <f t="shared" si="480"/>
        <v>0</v>
      </c>
      <c r="L567" s="81">
        <f t="shared" si="480"/>
        <v>0</v>
      </c>
      <c r="M567" s="81">
        <f t="shared" si="480"/>
        <v>0</v>
      </c>
    </row>
    <row r="568" spans="1:13" s="37" customFormat="1" x14ac:dyDescent="0.2">
      <c r="A568" s="75">
        <v>10.92</v>
      </c>
      <c r="B568" s="38" t="s">
        <v>210</v>
      </c>
      <c r="C568" s="4">
        <f t="shared" si="464"/>
        <v>151584</v>
      </c>
      <c r="D568" s="4">
        <f t="shared" si="465"/>
        <v>0</v>
      </c>
      <c r="E568" s="4"/>
      <c r="F568" s="4"/>
      <c r="G568" s="4">
        <v>151584</v>
      </c>
      <c r="H568" s="5"/>
      <c r="I568" s="4"/>
      <c r="J568" s="4"/>
      <c r="K568" s="4"/>
      <c r="L568" s="4"/>
      <c r="M568" s="4"/>
    </row>
    <row r="569" spans="1:13" s="37" customFormat="1" x14ac:dyDescent="0.2">
      <c r="A569" s="75"/>
      <c r="B569" s="38"/>
      <c r="C569" s="4">
        <f t="shared" ref="C569" si="481">SUM(D569,G569,H569:M569)</f>
        <v>0</v>
      </c>
      <c r="D569" s="4">
        <f t="shared" ref="D569" si="482">SUM(E569:F569)</f>
        <v>0</v>
      </c>
      <c r="E569" s="4"/>
      <c r="F569" s="4"/>
      <c r="G569" s="4"/>
      <c r="H569" s="5"/>
      <c r="I569" s="4"/>
      <c r="J569" s="4"/>
      <c r="K569" s="4"/>
      <c r="L569" s="4"/>
      <c r="M569" s="4"/>
    </row>
    <row r="570" spans="1:13" s="37" customFormat="1" x14ac:dyDescent="0.2">
      <c r="A570" s="106"/>
      <c r="B570" s="80"/>
      <c r="C570" s="81">
        <f>C568+C569</f>
        <v>151584</v>
      </c>
      <c r="D570" s="81">
        <f t="shared" ref="D570:M570" si="483">D568+D569</f>
        <v>0</v>
      </c>
      <c r="E570" s="81">
        <f t="shared" si="483"/>
        <v>0</v>
      </c>
      <c r="F570" s="81">
        <f t="shared" si="483"/>
        <v>0</v>
      </c>
      <c r="G570" s="81">
        <f t="shared" si="483"/>
        <v>151584</v>
      </c>
      <c r="H570" s="81">
        <f t="shared" si="483"/>
        <v>0</v>
      </c>
      <c r="I570" s="81">
        <f t="shared" si="483"/>
        <v>0</v>
      </c>
      <c r="J570" s="81">
        <f t="shared" si="483"/>
        <v>0</v>
      </c>
      <c r="K570" s="81">
        <f t="shared" si="483"/>
        <v>0</v>
      </c>
      <c r="L570" s="81">
        <f t="shared" si="483"/>
        <v>0</v>
      </c>
      <c r="M570" s="81">
        <f t="shared" si="483"/>
        <v>0</v>
      </c>
    </row>
    <row r="571" spans="1:13" s="37" customFormat="1" x14ac:dyDescent="0.2">
      <c r="A571" s="75">
        <v>10.92</v>
      </c>
      <c r="B571" s="38" t="s">
        <v>221</v>
      </c>
      <c r="C571" s="4">
        <f t="shared" ref="C571:C574" si="484">SUM(D571,G571,H571:M571)</f>
        <v>109772</v>
      </c>
      <c r="D571" s="4">
        <f t="shared" ref="D571:D574" si="485">SUM(E571:F571)</f>
        <v>0</v>
      </c>
      <c r="E571" s="4"/>
      <c r="F571" s="4"/>
      <c r="G571" s="4"/>
      <c r="H571" s="5"/>
      <c r="I571" s="4"/>
      <c r="J571" s="4">
        <v>109772</v>
      </c>
      <c r="K571" s="4"/>
      <c r="L571" s="4"/>
      <c r="M571" s="4"/>
    </row>
    <row r="572" spans="1:13" s="37" customFormat="1" x14ac:dyDescent="0.2">
      <c r="A572" s="75"/>
      <c r="B572" s="38"/>
      <c r="C572" s="4">
        <f t="shared" ref="C572" si="486">SUM(D572,G572,H572:M572)</f>
        <v>0</v>
      </c>
      <c r="D572" s="4">
        <f t="shared" ref="D572" si="487">SUM(E572:F572)</f>
        <v>0</v>
      </c>
      <c r="E572" s="4"/>
      <c r="F572" s="4"/>
      <c r="G572" s="4"/>
      <c r="H572" s="5"/>
      <c r="I572" s="4"/>
      <c r="J572" s="4"/>
      <c r="K572" s="4"/>
      <c r="L572" s="4"/>
      <c r="M572" s="4"/>
    </row>
    <row r="573" spans="1:13" s="37" customFormat="1" x14ac:dyDescent="0.2">
      <c r="A573" s="106"/>
      <c r="B573" s="80"/>
      <c r="C573" s="81">
        <f>C571+C572</f>
        <v>109772</v>
      </c>
      <c r="D573" s="81">
        <f t="shared" ref="D573:M573" si="488">D571+D572</f>
        <v>0</v>
      </c>
      <c r="E573" s="81">
        <f t="shared" si="488"/>
        <v>0</v>
      </c>
      <c r="F573" s="81">
        <f t="shared" si="488"/>
        <v>0</v>
      </c>
      <c r="G573" s="81">
        <f t="shared" si="488"/>
        <v>0</v>
      </c>
      <c r="H573" s="81">
        <f t="shared" si="488"/>
        <v>0</v>
      </c>
      <c r="I573" s="81">
        <f t="shared" si="488"/>
        <v>0</v>
      </c>
      <c r="J573" s="81">
        <f t="shared" si="488"/>
        <v>109772</v>
      </c>
      <c r="K573" s="81">
        <f t="shared" si="488"/>
        <v>0</v>
      </c>
      <c r="L573" s="81">
        <f t="shared" si="488"/>
        <v>0</v>
      </c>
      <c r="M573" s="81">
        <f t="shared" si="488"/>
        <v>0</v>
      </c>
    </row>
    <row r="574" spans="1:13" s="37" customFormat="1" x14ac:dyDescent="0.2">
      <c r="A574" s="75">
        <v>10.92</v>
      </c>
      <c r="B574" s="38" t="s">
        <v>222</v>
      </c>
      <c r="C574" s="4">
        <f t="shared" si="484"/>
        <v>211398</v>
      </c>
      <c r="D574" s="4">
        <f t="shared" si="485"/>
        <v>0</v>
      </c>
      <c r="E574" s="4"/>
      <c r="F574" s="4"/>
      <c r="G574" s="4"/>
      <c r="H574" s="5"/>
      <c r="I574" s="4"/>
      <c r="J574" s="4">
        <v>211398</v>
      </c>
      <c r="K574" s="4"/>
      <c r="L574" s="4"/>
      <c r="M574" s="4"/>
    </row>
    <row r="575" spans="1:13" s="37" customFormat="1" x14ac:dyDescent="0.2">
      <c r="A575" s="75"/>
      <c r="B575" s="38"/>
      <c r="C575" s="4">
        <f t="shared" ref="C575" si="489">SUM(D575,G575,H575:M575)</f>
        <v>0</v>
      </c>
      <c r="D575" s="4">
        <f t="shared" ref="D575" si="490">SUM(E575:F575)</f>
        <v>0</v>
      </c>
      <c r="E575" s="4"/>
      <c r="F575" s="4"/>
      <c r="G575" s="4"/>
      <c r="H575" s="5"/>
      <c r="I575" s="4"/>
      <c r="J575" s="4"/>
      <c r="K575" s="4"/>
      <c r="L575" s="4"/>
      <c r="M575" s="4"/>
    </row>
    <row r="576" spans="1:13" s="37" customFormat="1" x14ac:dyDescent="0.2">
      <c r="A576" s="106"/>
      <c r="B576" s="80"/>
      <c r="C576" s="81">
        <f>C574+C575</f>
        <v>211398</v>
      </c>
      <c r="D576" s="81">
        <f t="shared" ref="D576:M576" si="491">D574+D575</f>
        <v>0</v>
      </c>
      <c r="E576" s="81">
        <f t="shared" si="491"/>
        <v>0</v>
      </c>
      <c r="F576" s="81">
        <f t="shared" si="491"/>
        <v>0</v>
      </c>
      <c r="G576" s="81">
        <f t="shared" si="491"/>
        <v>0</v>
      </c>
      <c r="H576" s="81">
        <f t="shared" si="491"/>
        <v>0</v>
      </c>
      <c r="I576" s="81">
        <f t="shared" si="491"/>
        <v>0</v>
      </c>
      <c r="J576" s="81">
        <f t="shared" si="491"/>
        <v>211398</v>
      </c>
      <c r="K576" s="81">
        <f t="shared" si="491"/>
        <v>0</v>
      </c>
      <c r="L576" s="81">
        <f t="shared" si="491"/>
        <v>0</v>
      </c>
      <c r="M576" s="81">
        <f t="shared" si="491"/>
        <v>0</v>
      </c>
    </row>
    <row r="577" spans="1:13" s="42" customFormat="1" x14ac:dyDescent="0.2">
      <c r="A577" s="50"/>
      <c r="B577" s="50" t="s">
        <v>0</v>
      </c>
      <c r="C577" s="50">
        <f t="shared" ref="C577:M577" si="492">SUM(C72,C87,C126,C141,C264,C267,C394,C397,C523)</f>
        <v>33695575</v>
      </c>
      <c r="D577" s="50">
        <f t="shared" si="492"/>
        <v>11846731</v>
      </c>
      <c r="E577" s="50">
        <f t="shared" si="492"/>
        <v>9538821</v>
      </c>
      <c r="F577" s="50">
        <f t="shared" si="492"/>
        <v>2307910</v>
      </c>
      <c r="G577" s="50">
        <f t="shared" si="492"/>
        <v>6490992</v>
      </c>
      <c r="H577" s="50">
        <f t="shared" si="492"/>
        <v>960977</v>
      </c>
      <c r="I577" s="50">
        <f t="shared" si="492"/>
        <v>70000</v>
      </c>
      <c r="J577" s="50">
        <f t="shared" si="492"/>
        <v>12906982</v>
      </c>
      <c r="K577" s="50">
        <f t="shared" si="492"/>
        <v>858907</v>
      </c>
      <c r="L577" s="50">
        <f t="shared" si="492"/>
        <v>560486</v>
      </c>
      <c r="M577" s="50">
        <f t="shared" si="492"/>
        <v>500</v>
      </c>
    </row>
    <row r="578" spans="1:13" s="42" customFormat="1" x14ac:dyDescent="0.2">
      <c r="A578" s="50"/>
      <c r="B578" s="74"/>
      <c r="C578" s="50">
        <f t="shared" ref="C578:M578" si="493">SUM(C73,C88,C127,C142,C265,C268,C395,C398,C524)</f>
        <v>66319</v>
      </c>
      <c r="D578" s="50">
        <f t="shared" si="493"/>
        <v>24259</v>
      </c>
      <c r="E578" s="50">
        <f t="shared" si="493"/>
        <v>-1204</v>
      </c>
      <c r="F578" s="50">
        <f t="shared" si="493"/>
        <v>25463</v>
      </c>
      <c r="G578" s="50">
        <f t="shared" si="493"/>
        <v>53230</v>
      </c>
      <c r="H578" s="50">
        <f t="shared" si="493"/>
        <v>0</v>
      </c>
      <c r="I578" s="50">
        <f t="shared" si="493"/>
        <v>-11301</v>
      </c>
      <c r="J578" s="50">
        <f t="shared" si="493"/>
        <v>-6169</v>
      </c>
      <c r="K578" s="50">
        <f t="shared" si="493"/>
        <v>6300</v>
      </c>
      <c r="L578" s="50">
        <f t="shared" si="493"/>
        <v>0</v>
      </c>
      <c r="M578" s="50">
        <f t="shared" si="493"/>
        <v>0</v>
      </c>
    </row>
    <row r="579" spans="1:13" s="42" customFormat="1" x14ac:dyDescent="0.2">
      <c r="A579" s="78"/>
      <c r="B579" s="79"/>
      <c r="C579" s="78">
        <f>C577+C578</f>
        <v>33761894</v>
      </c>
      <c r="D579" s="78">
        <f t="shared" ref="D579:M579" si="494">D577+D578</f>
        <v>11870990</v>
      </c>
      <c r="E579" s="78">
        <f t="shared" si="494"/>
        <v>9537617</v>
      </c>
      <c r="F579" s="78">
        <f t="shared" si="494"/>
        <v>2333373</v>
      </c>
      <c r="G579" s="78">
        <f t="shared" si="494"/>
        <v>6544222</v>
      </c>
      <c r="H579" s="78">
        <f t="shared" si="494"/>
        <v>960977</v>
      </c>
      <c r="I579" s="78">
        <f t="shared" si="494"/>
        <v>58699</v>
      </c>
      <c r="J579" s="78">
        <f t="shared" si="494"/>
        <v>12900813</v>
      </c>
      <c r="K579" s="78">
        <f t="shared" si="494"/>
        <v>865207</v>
      </c>
      <c r="L579" s="78">
        <f t="shared" si="494"/>
        <v>560486</v>
      </c>
      <c r="M579" s="78">
        <f t="shared" si="494"/>
        <v>500</v>
      </c>
    </row>
    <row r="580" spans="1:13" s="42" customFormat="1" x14ac:dyDescent="0.2">
      <c r="A580" s="50"/>
      <c r="B580" s="74" t="s">
        <v>234</v>
      </c>
      <c r="C580" s="50">
        <f>SUM(C583+C586+C587+C589)</f>
        <v>-2836982</v>
      </c>
      <c r="D580" s="77"/>
      <c r="E580" s="77"/>
      <c r="F580" s="77"/>
      <c r="G580" s="77"/>
      <c r="H580" s="77"/>
      <c r="I580" s="77"/>
      <c r="J580" s="77"/>
      <c r="K580" s="77"/>
      <c r="L580" s="77"/>
      <c r="M580" s="77"/>
    </row>
    <row r="581" spans="1:13" s="42" customFormat="1" x14ac:dyDescent="0.2">
      <c r="A581" s="50"/>
      <c r="B581" s="74"/>
      <c r="C581" s="50">
        <f>C584+C590</f>
        <v>0</v>
      </c>
      <c r="D581" s="77"/>
      <c r="E581" s="77"/>
      <c r="F581" s="77"/>
      <c r="G581" s="77"/>
      <c r="H581" s="77"/>
      <c r="I581" s="77"/>
      <c r="J581" s="77"/>
      <c r="K581" s="77"/>
      <c r="L581" s="77"/>
      <c r="M581" s="77"/>
    </row>
    <row r="582" spans="1:13" s="42" customFormat="1" x14ac:dyDescent="0.2">
      <c r="A582" s="78"/>
      <c r="B582" s="79"/>
      <c r="C582" s="78">
        <f>C580+C581</f>
        <v>-2836982</v>
      </c>
      <c r="D582" s="77"/>
      <c r="E582" s="77"/>
      <c r="F582" s="77"/>
      <c r="G582" s="77"/>
      <c r="H582" s="77"/>
      <c r="I582" s="77"/>
      <c r="J582" s="77"/>
      <c r="K582" s="77"/>
      <c r="L582" s="77"/>
      <c r="M582" s="77"/>
    </row>
    <row r="583" spans="1:13" s="42" customFormat="1" x14ac:dyDescent="0.2">
      <c r="A583" s="7"/>
      <c r="B583" s="51" t="s">
        <v>91</v>
      </c>
      <c r="C583" s="7">
        <v>-1132067</v>
      </c>
      <c r="D583" s="24"/>
      <c r="E583" s="24"/>
      <c r="F583" s="24"/>
      <c r="G583" s="24"/>
      <c r="H583" s="24"/>
      <c r="I583" s="24"/>
      <c r="J583" s="24"/>
      <c r="K583" s="24"/>
      <c r="L583" s="24"/>
      <c r="M583" s="24"/>
    </row>
    <row r="584" spans="1:13" s="42" customFormat="1" x14ac:dyDescent="0.2">
      <c r="A584" s="7"/>
      <c r="B584" s="102"/>
      <c r="C584" s="7"/>
      <c r="D584" s="24"/>
      <c r="E584" s="24"/>
      <c r="F584" s="24"/>
      <c r="G584" s="24"/>
      <c r="H584" s="24"/>
      <c r="I584" s="24"/>
      <c r="J584" s="24"/>
      <c r="K584" s="24"/>
      <c r="L584" s="24"/>
      <c r="M584" s="24"/>
    </row>
    <row r="585" spans="1:13" s="42" customFormat="1" x14ac:dyDescent="0.2">
      <c r="A585" s="78"/>
      <c r="B585" s="107"/>
      <c r="C585" s="78">
        <f>C583+C584</f>
        <v>-1132067</v>
      </c>
      <c r="D585" s="24"/>
      <c r="E585" s="24"/>
      <c r="F585" s="24"/>
      <c r="G585" s="24"/>
      <c r="H585" s="24"/>
      <c r="I585" s="24"/>
      <c r="J585" s="24"/>
      <c r="K585" s="24"/>
      <c r="L585" s="24"/>
      <c r="M585" s="24"/>
    </row>
    <row r="586" spans="1:13" s="42" customFormat="1" ht="38.25" x14ac:dyDescent="0.2">
      <c r="A586" s="7"/>
      <c r="B586" s="52" t="s">
        <v>187</v>
      </c>
      <c r="C586" s="7">
        <v>-56915</v>
      </c>
      <c r="D586" s="24"/>
      <c r="E586" s="24"/>
      <c r="F586" s="24"/>
      <c r="G586" s="24"/>
      <c r="H586" s="24"/>
      <c r="I586" s="24"/>
      <c r="J586" s="24"/>
      <c r="K586" s="24"/>
      <c r="L586" s="24"/>
      <c r="M586" s="24"/>
    </row>
    <row r="587" spans="1:13" s="42" customFormat="1" ht="25.5" x14ac:dyDescent="0.2">
      <c r="A587" s="7"/>
      <c r="B587" s="52" t="s">
        <v>188</v>
      </c>
      <c r="C587" s="7">
        <v>-148000</v>
      </c>
      <c r="D587" s="24"/>
      <c r="E587" s="24"/>
      <c r="F587" s="24"/>
      <c r="G587" s="24"/>
      <c r="H587" s="24"/>
      <c r="I587" s="24"/>
      <c r="J587" s="24"/>
      <c r="K587" s="24"/>
      <c r="L587" s="24"/>
      <c r="M587" s="24"/>
    </row>
    <row r="588" spans="1:13" s="42" customFormat="1" ht="25.5" hidden="1" x14ac:dyDescent="0.2">
      <c r="A588" s="7"/>
      <c r="B588" s="52" t="s">
        <v>194</v>
      </c>
      <c r="C588" s="7"/>
      <c r="D588" s="24"/>
      <c r="E588" s="24"/>
      <c r="F588" s="24"/>
      <c r="G588" s="24"/>
      <c r="H588" s="24"/>
      <c r="I588" s="24"/>
      <c r="J588" s="24"/>
      <c r="K588" s="24"/>
      <c r="L588" s="24"/>
      <c r="M588" s="24"/>
    </row>
    <row r="589" spans="1:13" s="42" customFormat="1" x14ac:dyDescent="0.2">
      <c r="A589" s="7"/>
      <c r="B589" s="36" t="s">
        <v>113</v>
      </c>
      <c r="C589" s="7">
        <v>-1500000</v>
      </c>
      <c r="D589" s="8"/>
      <c r="E589" s="8"/>
      <c r="F589" s="8"/>
      <c r="G589" s="8"/>
      <c r="H589" s="8"/>
      <c r="I589" s="8"/>
      <c r="J589" s="8"/>
      <c r="K589" s="8"/>
      <c r="L589" s="8"/>
      <c r="M589" s="8"/>
    </row>
    <row r="590" spans="1:13" s="37" customFormat="1" x14ac:dyDescent="0.2">
      <c r="A590" s="4"/>
      <c r="B590" s="7"/>
      <c r="C590" s="7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s="42" customFormat="1" x14ac:dyDescent="0.2">
      <c r="A591" s="78"/>
      <c r="B591" s="78"/>
      <c r="C591" s="78">
        <f>C589+C590</f>
        <v>-1500000</v>
      </c>
      <c r="E591" s="24"/>
      <c r="F591" s="8"/>
      <c r="G591" s="8"/>
      <c r="H591" s="8"/>
      <c r="I591" s="8"/>
      <c r="J591" s="8"/>
      <c r="K591" s="8"/>
      <c r="L591" s="8"/>
      <c r="M591" s="8"/>
    </row>
    <row r="592" spans="1:13" s="37" customFormat="1" ht="12.75" customHeight="1" x14ac:dyDescent="0.2">
      <c r="A592" s="6"/>
      <c r="B592" s="6"/>
      <c r="C592" s="62"/>
      <c r="D592" s="6"/>
      <c r="E592" s="6"/>
      <c r="F592" s="2"/>
      <c r="G592" s="2"/>
      <c r="H592" s="2"/>
      <c r="I592" s="2"/>
      <c r="J592" s="2"/>
      <c r="K592" s="2"/>
      <c r="L592" s="2"/>
      <c r="M592" s="2"/>
    </row>
    <row r="593" spans="1:13" s="37" customFormat="1" x14ac:dyDescent="0.2">
      <c r="A593" s="6"/>
      <c r="B593" s="6"/>
      <c r="C593" s="62"/>
      <c r="D593" s="6"/>
      <c r="E593" s="6"/>
      <c r="F593" s="2"/>
      <c r="G593" s="2"/>
      <c r="H593" s="2"/>
      <c r="I593" s="2"/>
      <c r="J593" s="2"/>
      <c r="K593" s="2"/>
      <c r="L593" s="2"/>
      <c r="M593" s="2"/>
    </row>
    <row r="594" spans="1:13" s="37" customFormat="1" x14ac:dyDescent="0.2">
      <c r="A594" s="6"/>
      <c r="B594" s="6" t="s">
        <v>242</v>
      </c>
      <c r="C594" s="6"/>
      <c r="D594" s="6"/>
      <c r="E594" s="6" t="s">
        <v>243</v>
      </c>
      <c r="F594" s="2"/>
      <c r="G594" s="2"/>
      <c r="H594" s="2"/>
      <c r="I594" s="2"/>
      <c r="J594" s="2"/>
      <c r="K594" s="2"/>
      <c r="L594" s="2"/>
      <c r="M594" s="2"/>
    </row>
    <row r="595" spans="1:13" s="37" customFormat="1" x14ac:dyDescent="0.2">
      <c r="A595" s="6"/>
      <c r="B595" s="6"/>
      <c r="C595" s="6"/>
      <c r="D595" s="6"/>
      <c r="E595" s="6"/>
      <c r="F595" s="2"/>
      <c r="G595" s="2"/>
      <c r="H595" s="2"/>
      <c r="I595" s="2"/>
      <c r="J595" s="2"/>
      <c r="K595" s="2"/>
      <c r="L595" s="2"/>
      <c r="M595" s="2"/>
    </row>
    <row r="596" spans="1:13" s="37" customFormat="1" x14ac:dyDescent="0.2">
      <c r="A596" s="6"/>
      <c r="B596" s="6"/>
      <c r="C596" s="6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s="37" customFormat="1" x14ac:dyDescent="0.2">
      <c r="A597" s="6"/>
      <c r="B597" s="6"/>
      <c r="C597" s="6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s="37" customFormat="1" x14ac:dyDescent="0.2">
      <c r="A598" s="6"/>
      <c r="B598" s="6"/>
      <c r="C598" s="6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s="37" customFormat="1" x14ac:dyDescent="0.2">
      <c r="A599" s="6"/>
      <c r="B599" s="6"/>
      <c r="C599" s="6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s="37" customFormat="1" x14ac:dyDescent="0.2">
      <c r="A600" s="6"/>
      <c r="B600" s="6"/>
      <c r="C600" s="6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s="37" customFormat="1" x14ac:dyDescent="0.2">
      <c r="A601" s="6"/>
      <c r="B601" s="6"/>
      <c r="C601" s="6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s="37" customFormat="1" x14ac:dyDescent="0.2">
      <c r="A602" s="6"/>
      <c r="B602" s="6"/>
      <c r="C602" s="6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s="37" customFormat="1" x14ac:dyDescent="0.2">
      <c r="A603" s="6"/>
      <c r="B603" s="6"/>
      <c r="C603" s="6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s="37" customFormat="1" x14ac:dyDescent="0.2">
      <c r="A604" s="6"/>
      <c r="B604" s="6"/>
      <c r="C604" s="6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s="37" customFormat="1" x14ac:dyDescent="0.2">
      <c r="A605" s="6"/>
      <c r="B605" s="6"/>
      <c r="C605" s="6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s="37" customFormat="1" x14ac:dyDescent="0.2">
      <c r="A606" s="6"/>
      <c r="B606" s="6"/>
      <c r="C606" s="6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s="37" customFormat="1" x14ac:dyDescent="0.2">
      <c r="A607" s="6"/>
      <c r="B607" s="6"/>
      <c r="C607" s="6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s="37" customFormat="1" x14ac:dyDescent="0.2">
      <c r="A608" s="6"/>
      <c r="B608" s="6"/>
      <c r="C608" s="6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s="37" customFormat="1" x14ac:dyDescent="0.2">
      <c r="A609" s="6"/>
      <c r="B609" s="6"/>
      <c r="C609" s="6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s="37" customFormat="1" x14ac:dyDescent="0.2">
      <c r="A610" s="6"/>
      <c r="B610" s="6"/>
      <c r="C610" s="6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s="37" customFormat="1" x14ac:dyDescent="0.2">
      <c r="A611" s="6"/>
      <c r="B611" s="6"/>
      <c r="C611" s="6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s="37" customFormat="1" x14ac:dyDescent="0.2">
      <c r="A612" s="6"/>
      <c r="B612" s="6"/>
      <c r="C612" s="6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s="37" customFormat="1" x14ac:dyDescent="0.2">
      <c r="A613" s="6"/>
      <c r="B613" s="6"/>
      <c r="C613" s="6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s="37" customFormat="1" x14ac:dyDescent="0.2">
      <c r="A614" s="6"/>
      <c r="B614" s="6"/>
      <c r="C614" s="6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s="37" customFormat="1" x14ac:dyDescent="0.2">
      <c r="A615" s="6"/>
      <c r="B615" s="6"/>
      <c r="C615" s="6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s="37" customFormat="1" x14ac:dyDescent="0.2">
      <c r="A616" s="6"/>
      <c r="B616" s="6"/>
      <c r="C616" s="6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s="37" customFormat="1" x14ac:dyDescent="0.2">
      <c r="A617" s="6"/>
      <c r="B617" s="6"/>
      <c r="C617" s="6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s="37" customFormat="1" x14ac:dyDescent="0.2">
      <c r="A618" s="6"/>
      <c r="B618" s="6"/>
      <c r="C618" s="6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s="37" customFormat="1" x14ac:dyDescent="0.2">
      <c r="A619" s="6"/>
      <c r="B619" s="6"/>
      <c r="C619" s="6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s="37" customFormat="1" x14ac:dyDescent="0.2">
      <c r="A620" s="6"/>
      <c r="B620" s="6"/>
      <c r="C620" s="6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s="37" customFormat="1" x14ac:dyDescent="0.2">
      <c r="A621" s="6"/>
      <c r="B621" s="6"/>
      <c r="C621" s="6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s="37" customFormat="1" x14ac:dyDescent="0.2">
      <c r="A622" s="6"/>
      <c r="B622" s="6"/>
      <c r="C622" s="6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s="37" customFormat="1" x14ac:dyDescent="0.2">
      <c r="A623" s="6"/>
      <c r="B623" s="6"/>
      <c r="C623" s="6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s="37" customFormat="1" x14ac:dyDescent="0.2">
      <c r="A624" s="6"/>
      <c r="B624" s="6"/>
      <c r="C624" s="6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s="37" customFormat="1" x14ac:dyDescent="0.2">
      <c r="A625" s="6"/>
      <c r="B625" s="6"/>
      <c r="C625" s="6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s="37" customFormat="1" x14ac:dyDescent="0.2">
      <c r="A626" s="6"/>
      <c r="B626" s="6"/>
      <c r="C626" s="6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s="37" customFormat="1" x14ac:dyDescent="0.2">
      <c r="A627" s="6"/>
      <c r="B627" s="6"/>
      <c r="C627" s="6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s="37" customFormat="1" x14ac:dyDescent="0.2">
      <c r="A628" s="6"/>
      <c r="B628" s="6"/>
      <c r="C628" s="6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x14ac:dyDescent="0.2">
      <c r="A629" s="6"/>
      <c r="B629" s="6"/>
      <c r="C629" s="6"/>
    </row>
    <row r="630" spans="1:13" x14ac:dyDescent="0.2">
      <c r="A630" s="6"/>
      <c r="B630" s="6"/>
      <c r="C630" s="6"/>
    </row>
    <row r="631" spans="1:13" x14ac:dyDescent="0.2">
      <c r="A631" s="6"/>
      <c r="B631" s="6"/>
      <c r="C631" s="6"/>
    </row>
    <row r="632" spans="1:13" x14ac:dyDescent="0.2">
      <c r="A632" s="6"/>
      <c r="B632" s="6"/>
      <c r="C632" s="6"/>
    </row>
    <row r="633" spans="1:13" x14ac:dyDescent="0.2">
      <c r="A633" s="6"/>
      <c r="B633" s="6"/>
      <c r="C633" s="6"/>
    </row>
    <row r="634" spans="1:13" x14ac:dyDescent="0.2">
      <c r="A634" s="6"/>
      <c r="B634" s="6"/>
      <c r="C634" s="6"/>
    </row>
    <row r="635" spans="1:13" x14ac:dyDescent="0.2">
      <c r="A635" s="6"/>
      <c r="B635" s="6"/>
      <c r="C635" s="6"/>
    </row>
    <row r="636" spans="1:13" x14ac:dyDescent="0.2">
      <c r="A636" s="6"/>
      <c r="B636" s="6"/>
      <c r="C636" s="6"/>
    </row>
    <row r="637" spans="1:13" x14ac:dyDescent="0.2">
      <c r="A637" s="6"/>
      <c r="B637" s="6"/>
      <c r="C637" s="6"/>
    </row>
    <row r="638" spans="1:13" x14ac:dyDescent="0.2">
      <c r="A638" s="6"/>
      <c r="B638" s="6"/>
      <c r="C638" s="6"/>
    </row>
    <row r="639" spans="1:13" x14ac:dyDescent="0.2">
      <c r="A639" s="6"/>
      <c r="B639" s="6"/>
      <c r="C639" s="6"/>
    </row>
    <row r="640" spans="1:13" x14ac:dyDescent="0.2">
      <c r="A640" s="6"/>
      <c r="B640" s="6"/>
      <c r="C640" s="6"/>
    </row>
    <row r="641" spans="1:3" x14ac:dyDescent="0.2">
      <c r="A641" s="6"/>
      <c r="B641" s="6"/>
      <c r="C641" s="6"/>
    </row>
    <row r="642" spans="1:3" x14ac:dyDescent="0.2">
      <c r="A642" s="6"/>
      <c r="B642" s="6"/>
      <c r="C642" s="6"/>
    </row>
    <row r="643" spans="1:3" x14ac:dyDescent="0.2">
      <c r="A643" s="6"/>
      <c r="B643" s="6"/>
      <c r="C643" s="6"/>
    </row>
    <row r="644" spans="1:3" x14ac:dyDescent="0.2">
      <c r="A644" s="6"/>
      <c r="B644" s="6"/>
      <c r="C644" s="6"/>
    </row>
    <row r="645" spans="1:3" x14ac:dyDescent="0.2">
      <c r="A645" s="6"/>
      <c r="B645" s="6"/>
      <c r="C645" s="6"/>
    </row>
    <row r="646" spans="1:3" x14ac:dyDescent="0.2">
      <c r="A646" s="6"/>
      <c r="B646" s="6"/>
      <c r="C646" s="6"/>
    </row>
    <row r="647" spans="1:3" x14ac:dyDescent="0.2">
      <c r="A647" s="6"/>
      <c r="B647" s="6"/>
      <c r="C647" s="6"/>
    </row>
    <row r="648" spans="1:3" x14ac:dyDescent="0.2">
      <c r="A648" s="6"/>
      <c r="B648" s="6"/>
      <c r="C648" s="6"/>
    </row>
    <row r="649" spans="1:3" x14ac:dyDescent="0.2">
      <c r="A649" s="6"/>
      <c r="B649" s="6"/>
      <c r="C649" s="6"/>
    </row>
    <row r="650" spans="1:3" x14ac:dyDescent="0.2">
      <c r="A650" s="6"/>
      <c r="B650" s="6"/>
      <c r="C650" s="6"/>
    </row>
    <row r="651" spans="1:3" x14ac:dyDescent="0.2">
      <c r="A651" s="6"/>
      <c r="B651" s="6"/>
      <c r="C651" s="6"/>
    </row>
    <row r="652" spans="1:3" x14ac:dyDescent="0.2">
      <c r="A652" s="6"/>
      <c r="B652" s="6"/>
      <c r="C652" s="6"/>
    </row>
    <row r="653" spans="1:3" x14ac:dyDescent="0.2">
      <c r="A653" s="6"/>
      <c r="B653" s="6"/>
      <c r="C653" s="6"/>
    </row>
    <row r="654" spans="1:3" x14ac:dyDescent="0.2">
      <c r="A654" s="6"/>
      <c r="B654" s="6"/>
      <c r="C654" s="6"/>
    </row>
    <row r="655" spans="1:3" x14ac:dyDescent="0.2">
      <c r="A655" s="6"/>
      <c r="B655" s="6"/>
      <c r="C655" s="6"/>
    </row>
    <row r="656" spans="1:3" x14ac:dyDescent="0.2">
      <c r="A656" s="6"/>
      <c r="B656" s="6"/>
      <c r="C656" s="6"/>
    </row>
    <row r="657" spans="1:3" x14ac:dyDescent="0.2">
      <c r="A657" s="6"/>
      <c r="B657" s="6"/>
      <c r="C657" s="6"/>
    </row>
    <row r="658" spans="1:3" x14ac:dyDescent="0.2">
      <c r="A658" s="6"/>
      <c r="B658" s="6"/>
      <c r="C658" s="6"/>
    </row>
    <row r="659" spans="1:3" x14ac:dyDescent="0.2">
      <c r="A659" s="6"/>
      <c r="B659" s="6"/>
      <c r="C659" s="6"/>
    </row>
    <row r="660" spans="1:3" x14ac:dyDescent="0.2">
      <c r="A660" s="6"/>
      <c r="B660" s="6"/>
      <c r="C660" s="6"/>
    </row>
    <row r="661" spans="1:3" x14ac:dyDescent="0.2">
      <c r="A661" s="6"/>
      <c r="B661" s="6"/>
      <c r="C661" s="6"/>
    </row>
    <row r="662" spans="1:3" x14ac:dyDescent="0.2">
      <c r="A662" s="6"/>
      <c r="B662" s="6"/>
      <c r="C662" s="6"/>
    </row>
    <row r="663" spans="1:3" x14ac:dyDescent="0.2">
      <c r="A663" s="6"/>
      <c r="B663" s="6"/>
      <c r="C663" s="6"/>
    </row>
    <row r="664" spans="1:3" x14ac:dyDescent="0.2">
      <c r="A664" s="6"/>
      <c r="B664" s="6"/>
      <c r="C664" s="6"/>
    </row>
    <row r="665" spans="1:3" x14ac:dyDescent="0.2">
      <c r="A665" s="6"/>
      <c r="B665" s="6"/>
      <c r="C665" s="6"/>
    </row>
    <row r="666" spans="1:3" x14ac:dyDescent="0.2">
      <c r="A666" s="6"/>
      <c r="B666" s="6"/>
      <c r="C666" s="6"/>
    </row>
    <row r="667" spans="1:3" x14ac:dyDescent="0.2">
      <c r="A667" s="6"/>
      <c r="B667" s="6"/>
      <c r="C667" s="6"/>
    </row>
    <row r="668" spans="1:3" x14ac:dyDescent="0.2">
      <c r="A668" s="6"/>
      <c r="B668" s="6"/>
      <c r="C668" s="6"/>
    </row>
    <row r="669" spans="1:3" x14ac:dyDescent="0.2">
      <c r="A669" s="6"/>
      <c r="B669" s="6"/>
      <c r="C669" s="6"/>
    </row>
    <row r="670" spans="1:3" x14ac:dyDescent="0.2">
      <c r="A670" s="6"/>
      <c r="B670" s="6"/>
      <c r="C670" s="6"/>
    </row>
    <row r="671" spans="1:3" x14ac:dyDescent="0.2">
      <c r="A671" s="6"/>
      <c r="B671" s="6"/>
      <c r="C671" s="6"/>
    </row>
    <row r="672" spans="1:3" x14ac:dyDescent="0.2">
      <c r="A672" s="6"/>
      <c r="B672" s="6"/>
      <c r="C672" s="6"/>
    </row>
    <row r="673" spans="1:3" x14ac:dyDescent="0.2">
      <c r="A673" s="6"/>
      <c r="B673" s="6"/>
      <c r="C673" s="6"/>
    </row>
    <row r="674" spans="1:3" x14ac:dyDescent="0.2">
      <c r="A674" s="6"/>
      <c r="B674" s="6"/>
      <c r="C674" s="6"/>
    </row>
    <row r="675" spans="1:3" x14ac:dyDescent="0.2">
      <c r="A675" s="6"/>
      <c r="B675" s="6"/>
      <c r="C675" s="6"/>
    </row>
    <row r="676" spans="1:3" x14ac:dyDescent="0.2">
      <c r="A676" s="6"/>
      <c r="B676" s="6"/>
      <c r="C676" s="6"/>
    </row>
    <row r="677" spans="1:3" x14ac:dyDescent="0.2">
      <c r="A677" s="6"/>
      <c r="B677" s="6"/>
      <c r="C677" s="6"/>
    </row>
    <row r="678" spans="1:3" x14ac:dyDescent="0.2">
      <c r="A678" s="6"/>
      <c r="B678" s="6"/>
      <c r="C678" s="6"/>
    </row>
    <row r="679" spans="1:3" x14ac:dyDescent="0.2">
      <c r="A679" s="6"/>
      <c r="B679" s="6"/>
      <c r="C679" s="6"/>
    </row>
    <row r="680" spans="1:3" x14ac:dyDescent="0.2">
      <c r="A680" s="6"/>
      <c r="B680" s="6"/>
      <c r="C680" s="6"/>
    </row>
    <row r="681" spans="1:3" x14ac:dyDescent="0.2">
      <c r="A681" s="6"/>
      <c r="B681" s="6"/>
      <c r="C681" s="6"/>
    </row>
    <row r="682" spans="1:3" x14ac:dyDescent="0.2">
      <c r="A682" s="6"/>
      <c r="B682" s="6"/>
      <c r="C682" s="6"/>
    </row>
    <row r="683" spans="1:3" x14ac:dyDescent="0.2">
      <c r="A683" s="6"/>
      <c r="B683" s="6"/>
      <c r="C683" s="6"/>
    </row>
    <row r="684" spans="1:3" x14ac:dyDescent="0.2">
      <c r="A684" s="6"/>
      <c r="B684" s="6"/>
      <c r="C684" s="6"/>
    </row>
    <row r="685" spans="1:3" x14ac:dyDescent="0.2">
      <c r="A685" s="6"/>
      <c r="B685" s="6"/>
      <c r="C685" s="6"/>
    </row>
    <row r="686" spans="1:3" x14ac:dyDescent="0.2">
      <c r="A686" s="6"/>
      <c r="B686" s="6"/>
      <c r="C686" s="6"/>
    </row>
    <row r="687" spans="1:3" x14ac:dyDescent="0.2">
      <c r="A687" s="6"/>
      <c r="B687" s="6"/>
      <c r="C687" s="6"/>
    </row>
    <row r="688" spans="1:3" x14ac:dyDescent="0.2">
      <c r="A688" s="6"/>
      <c r="B688" s="6"/>
      <c r="C688" s="6"/>
    </row>
    <row r="689" spans="1:3" x14ac:dyDescent="0.2">
      <c r="A689" s="6"/>
      <c r="B689" s="6"/>
      <c r="C689" s="6"/>
    </row>
    <row r="690" spans="1:3" x14ac:dyDescent="0.2">
      <c r="A690" s="6"/>
      <c r="B690" s="6"/>
      <c r="C690" s="6"/>
    </row>
    <row r="691" spans="1:3" x14ac:dyDescent="0.2">
      <c r="A691" s="6"/>
      <c r="B691" s="6"/>
      <c r="C691" s="6"/>
    </row>
    <row r="692" spans="1:3" x14ac:dyDescent="0.2">
      <c r="A692" s="6"/>
      <c r="B692" s="6"/>
      <c r="C692" s="6"/>
    </row>
    <row r="693" spans="1:3" x14ac:dyDescent="0.2">
      <c r="A693" s="6"/>
      <c r="B693" s="6"/>
      <c r="C693" s="6"/>
    </row>
    <row r="694" spans="1:3" x14ac:dyDescent="0.2">
      <c r="A694" s="6"/>
      <c r="B694" s="6"/>
      <c r="C694" s="6"/>
    </row>
    <row r="695" spans="1:3" x14ac:dyDescent="0.2">
      <c r="A695" s="6"/>
      <c r="B695" s="6"/>
      <c r="C695" s="6"/>
    </row>
    <row r="696" spans="1:3" x14ac:dyDescent="0.2">
      <c r="A696" s="6"/>
      <c r="B696" s="6"/>
      <c r="C696" s="6"/>
    </row>
    <row r="697" spans="1:3" x14ac:dyDescent="0.2">
      <c r="A697" s="6"/>
      <c r="B697" s="6"/>
      <c r="C697" s="6"/>
    </row>
    <row r="698" spans="1:3" x14ac:dyDescent="0.2">
      <c r="A698" s="6"/>
      <c r="B698" s="6"/>
      <c r="C698" s="6"/>
    </row>
    <row r="699" spans="1:3" x14ac:dyDescent="0.2">
      <c r="A699" s="6"/>
      <c r="B699" s="6"/>
      <c r="C699" s="6"/>
    </row>
    <row r="700" spans="1:3" x14ac:dyDescent="0.2">
      <c r="A700" s="6"/>
      <c r="B700" s="6"/>
      <c r="C700" s="6"/>
    </row>
    <row r="701" spans="1:3" x14ac:dyDescent="0.2">
      <c r="A701" s="6"/>
      <c r="B701" s="6"/>
      <c r="C701" s="6"/>
    </row>
    <row r="702" spans="1:3" x14ac:dyDescent="0.2">
      <c r="A702" s="6"/>
      <c r="B702" s="6"/>
      <c r="C702" s="6"/>
    </row>
    <row r="703" spans="1:3" x14ac:dyDescent="0.2">
      <c r="A703" s="6"/>
      <c r="B703" s="6"/>
      <c r="C703" s="6"/>
    </row>
    <row r="704" spans="1:3" x14ac:dyDescent="0.2">
      <c r="A704" s="6"/>
      <c r="B704" s="6"/>
      <c r="C704" s="6"/>
    </row>
    <row r="705" spans="1:3" x14ac:dyDescent="0.2">
      <c r="A705" s="6"/>
      <c r="B705" s="6"/>
      <c r="C705" s="6"/>
    </row>
    <row r="706" spans="1:3" x14ac:dyDescent="0.2">
      <c r="A706" s="6"/>
      <c r="B706" s="6"/>
      <c r="C706" s="6"/>
    </row>
    <row r="707" spans="1:3" x14ac:dyDescent="0.2">
      <c r="A707" s="6"/>
      <c r="B707" s="6"/>
      <c r="C707" s="6"/>
    </row>
    <row r="708" spans="1:3" x14ac:dyDescent="0.2">
      <c r="A708" s="6"/>
      <c r="B708" s="6"/>
      <c r="C708" s="6"/>
    </row>
    <row r="709" spans="1:3" x14ac:dyDescent="0.2">
      <c r="A709" s="6"/>
      <c r="B709" s="6"/>
      <c r="C709" s="6"/>
    </row>
    <row r="710" spans="1:3" x14ac:dyDescent="0.2">
      <c r="A710" s="6"/>
      <c r="B710" s="6"/>
      <c r="C710" s="6"/>
    </row>
    <row r="711" spans="1:3" x14ac:dyDescent="0.2">
      <c r="A711" s="6"/>
      <c r="B711" s="6"/>
      <c r="C711" s="6"/>
    </row>
    <row r="712" spans="1:3" x14ac:dyDescent="0.2">
      <c r="A712" s="6"/>
      <c r="B712" s="6"/>
      <c r="C712" s="6"/>
    </row>
    <row r="713" spans="1:3" x14ac:dyDescent="0.2">
      <c r="A713" s="6"/>
      <c r="B713" s="6"/>
      <c r="C713" s="6"/>
    </row>
    <row r="714" spans="1:3" x14ac:dyDescent="0.2">
      <c r="A714" s="6"/>
      <c r="B714" s="6"/>
      <c r="C714" s="6"/>
    </row>
    <row r="715" spans="1:3" x14ac:dyDescent="0.2">
      <c r="A715" s="6"/>
      <c r="B715" s="6"/>
      <c r="C715" s="6"/>
    </row>
    <row r="716" spans="1:3" x14ac:dyDescent="0.2">
      <c r="A716" s="6"/>
      <c r="B716" s="6"/>
      <c r="C716" s="6"/>
    </row>
    <row r="717" spans="1:3" x14ac:dyDescent="0.2">
      <c r="A717" s="6"/>
      <c r="B717" s="6"/>
      <c r="C717" s="6"/>
    </row>
    <row r="718" spans="1:3" x14ac:dyDescent="0.2">
      <c r="A718" s="6"/>
      <c r="B718" s="6"/>
      <c r="C718" s="6"/>
    </row>
    <row r="719" spans="1:3" x14ac:dyDescent="0.2">
      <c r="A719" s="6"/>
      <c r="B719" s="6"/>
      <c r="C719" s="6"/>
    </row>
    <row r="720" spans="1:3" x14ac:dyDescent="0.2">
      <c r="A720" s="6"/>
      <c r="B720" s="6"/>
      <c r="C720" s="6"/>
    </row>
    <row r="721" spans="1:3" x14ac:dyDescent="0.2">
      <c r="A721" s="6"/>
      <c r="B721" s="6"/>
      <c r="C721" s="6"/>
    </row>
    <row r="722" spans="1:3" x14ac:dyDescent="0.2">
      <c r="A722" s="6"/>
      <c r="B722" s="6"/>
      <c r="C722" s="6"/>
    </row>
    <row r="723" spans="1:3" x14ac:dyDescent="0.2">
      <c r="A723" s="6"/>
      <c r="B723" s="6"/>
      <c r="C723" s="6"/>
    </row>
    <row r="724" spans="1:3" x14ac:dyDescent="0.2">
      <c r="A724" s="6"/>
      <c r="B724" s="6"/>
      <c r="C724" s="6"/>
    </row>
    <row r="725" spans="1:3" x14ac:dyDescent="0.2">
      <c r="A725" s="6"/>
      <c r="B725" s="6"/>
      <c r="C725" s="6"/>
    </row>
    <row r="726" spans="1:3" x14ac:dyDescent="0.2">
      <c r="A726" s="6"/>
      <c r="B726" s="6"/>
      <c r="C726" s="6"/>
    </row>
    <row r="727" spans="1:3" x14ac:dyDescent="0.2">
      <c r="A727" s="6"/>
      <c r="B727" s="6"/>
      <c r="C727" s="6"/>
    </row>
    <row r="728" spans="1:3" x14ac:dyDescent="0.2">
      <c r="A728" s="6"/>
      <c r="B728" s="6"/>
      <c r="C728" s="6"/>
    </row>
    <row r="729" spans="1:3" x14ac:dyDescent="0.2">
      <c r="A729" s="6"/>
      <c r="B729" s="6"/>
      <c r="C729" s="6"/>
    </row>
    <row r="730" spans="1:3" x14ac:dyDescent="0.2">
      <c r="A730" s="6"/>
      <c r="B730" s="6"/>
      <c r="C730" s="6"/>
    </row>
    <row r="731" spans="1:3" x14ac:dyDescent="0.2">
      <c r="A731" s="6"/>
      <c r="B731" s="6"/>
      <c r="C731" s="6"/>
    </row>
    <row r="732" spans="1:3" x14ac:dyDescent="0.2">
      <c r="A732" s="6"/>
      <c r="B732" s="6"/>
      <c r="C732" s="6"/>
    </row>
    <row r="733" spans="1:3" x14ac:dyDescent="0.2">
      <c r="A733" s="6"/>
      <c r="B733" s="6"/>
      <c r="C733" s="6"/>
    </row>
    <row r="734" spans="1:3" x14ac:dyDescent="0.2">
      <c r="A734" s="6"/>
      <c r="B734" s="6"/>
      <c r="C734" s="6"/>
    </row>
    <row r="735" spans="1:3" x14ac:dyDescent="0.2">
      <c r="A735" s="6"/>
      <c r="B735" s="6"/>
      <c r="C735" s="6"/>
    </row>
    <row r="736" spans="1:3" x14ac:dyDescent="0.2">
      <c r="A736" s="6"/>
      <c r="B736" s="6"/>
      <c r="C736" s="6"/>
    </row>
    <row r="737" spans="1:3" x14ac:dyDescent="0.2">
      <c r="A737" s="6"/>
      <c r="B737" s="6"/>
      <c r="C737" s="6"/>
    </row>
    <row r="738" spans="1:3" x14ac:dyDescent="0.2">
      <c r="A738" s="6"/>
      <c r="B738" s="6"/>
      <c r="C738" s="6"/>
    </row>
    <row r="739" spans="1:3" x14ac:dyDescent="0.2">
      <c r="A739" s="6"/>
      <c r="B739" s="6"/>
      <c r="C739" s="6"/>
    </row>
    <row r="740" spans="1:3" x14ac:dyDescent="0.2">
      <c r="A740" s="6"/>
      <c r="B740" s="6"/>
      <c r="C740" s="6"/>
    </row>
    <row r="741" spans="1:3" x14ac:dyDescent="0.2">
      <c r="A741" s="6"/>
      <c r="B741" s="6"/>
      <c r="C741" s="6"/>
    </row>
    <row r="742" spans="1:3" x14ac:dyDescent="0.2">
      <c r="A742" s="6"/>
      <c r="B742" s="6"/>
      <c r="C742" s="6"/>
    </row>
    <row r="743" spans="1:3" x14ac:dyDescent="0.2">
      <c r="A743" s="6"/>
      <c r="B743" s="6"/>
      <c r="C743" s="6"/>
    </row>
    <row r="744" spans="1:3" x14ac:dyDescent="0.2">
      <c r="A744" s="6"/>
      <c r="B744" s="6"/>
      <c r="C744" s="6"/>
    </row>
    <row r="745" spans="1:3" x14ac:dyDescent="0.2">
      <c r="A745" s="6"/>
      <c r="B745" s="6"/>
      <c r="C745" s="6"/>
    </row>
    <row r="746" spans="1:3" x14ac:dyDescent="0.2">
      <c r="A746" s="6"/>
      <c r="B746" s="6"/>
      <c r="C746" s="6"/>
    </row>
    <row r="747" spans="1:3" x14ac:dyDescent="0.2">
      <c r="A747" s="6"/>
      <c r="B747" s="6"/>
      <c r="C747" s="6"/>
    </row>
    <row r="748" spans="1:3" x14ac:dyDescent="0.2">
      <c r="A748" s="6"/>
      <c r="B748" s="6"/>
      <c r="C748" s="6"/>
    </row>
    <row r="749" spans="1:3" x14ac:dyDescent="0.2">
      <c r="A749" s="6"/>
      <c r="B749" s="6"/>
      <c r="C749" s="6"/>
    </row>
    <row r="750" spans="1:3" x14ac:dyDescent="0.2">
      <c r="A750" s="6"/>
      <c r="B750" s="6"/>
      <c r="C750" s="6"/>
    </row>
    <row r="751" spans="1:3" x14ac:dyDescent="0.2">
      <c r="A751" s="6"/>
      <c r="B751" s="6"/>
      <c r="C751" s="6"/>
    </row>
    <row r="752" spans="1:3" x14ac:dyDescent="0.2">
      <c r="A752" s="6"/>
      <c r="B752" s="6"/>
      <c r="C752" s="6"/>
    </row>
    <row r="753" spans="1:3" x14ac:dyDescent="0.2">
      <c r="A753" s="6"/>
      <c r="B753" s="6"/>
      <c r="C753" s="6"/>
    </row>
    <row r="754" spans="1:3" x14ac:dyDescent="0.2">
      <c r="A754" s="6"/>
      <c r="B754" s="6"/>
      <c r="C754" s="6"/>
    </row>
    <row r="755" spans="1:3" x14ac:dyDescent="0.2">
      <c r="A755" s="6"/>
      <c r="B755" s="6"/>
      <c r="C755" s="6"/>
    </row>
    <row r="756" spans="1:3" x14ac:dyDescent="0.2">
      <c r="A756" s="6"/>
      <c r="B756" s="6"/>
      <c r="C756" s="6"/>
    </row>
    <row r="757" spans="1:3" x14ac:dyDescent="0.2">
      <c r="A757" s="6"/>
      <c r="B757" s="6"/>
      <c r="C757" s="6"/>
    </row>
    <row r="758" spans="1:3" x14ac:dyDescent="0.2">
      <c r="A758" s="6"/>
      <c r="B758" s="6"/>
      <c r="C758" s="6"/>
    </row>
    <row r="759" spans="1:3" x14ac:dyDescent="0.2">
      <c r="A759" s="6"/>
      <c r="B759" s="6"/>
      <c r="C759" s="6"/>
    </row>
    <row r="760" spans="1:3" x14ac:dyDescent="0.2">
      <c r="A760" s="6"/>
      <c r="B760" s="6"/>
      <c r="C760" s="6"/>
    </row>
    <row r="761" spans="1:3" x14ac:dyDescent="0.2">
      <c r="A761" s="6"/>
      <c r="B761" s="6"/>
      <c r="C761" s="6"/>
    </row>
    <row r="762" spans="1:3" x14ac:dyDescent="0.2">
      <c r="A762" s="6"/>
      <c r="B762" s="6"/>
      <c r="C762" s="6"/>
    </row>
    <row r="763" spans="1:3" x14ac:dyDescent="0.2">
      <c r="A763" s="6"/>
      <c r="B763" s="6"/>
      <c r="C763" s="6"/>
    </row>
    <row r="764" spans="1:3" x14ac:dyDescent="0.2">
      <c r="A764" s="6"/>
      <c r="B764" s="6"/>
      <c r="C764" s="6"/>
    </row>
    <row r="765" spans="1:3" x14ac:dyDescent="0.2">
      <c r="A765" s="6"/>
      <c r="B765" s="6"/>
      <c r="C765" s="6"/>
    </row>
    <row r="766" spans="1:3" x14ac:dyDescent="0.2">
      <c r="A766" s="6"/>
      <c r="B766" s="6"/>
      <c r="C766" s="6"/>
    </row>
    <row r="767" spans="1:3" x14ac:dyDescent="0.2">
      <c r="A767" s="6"/>
      <c r="B767" s="6"/>
      <c r="C767" s="6"/>
    </row>
    <row r="768" spans="1:3" x14ac:dyDescent="0.2">
      <c r="A768" s="6"/>
      <c r="B768" s="6"/>
      <c r="C768" s="6"/>
    </row>
    <row r="769" spans="1:3" x14ac:dyDescent="0.2">
      <c r="A769" s="6"/>
      <c r="B769" s="6"/>
      <c r="C769" s="6"/>
    </row>
    <row r="770" spans="1:3" x14ac:dyDescent="0.2">
      <c r="A770" s="6"/>
      <c r="B770" s="6"/>
      <c r="C770" s="6"/>
    </row>
    <row r="771" spans="1:3" x14ac:dyDescent="0.2">
      <c r="A771" s="6"/>
      <c r="B771" s="6"/>
      <c r="C771" s="6"/>
    </row>
    <row r="772" spans="1:3" x14ac:dyDescent="0.2">
      <c r="A772" s="6"/>
      <c r="B772" s="6"/>
      <c r="C772" s="6"/>
    </row>
    <row r="773" spans="1:3" x14ac:dyDescent="0.2">
      <c r="A773" s="6"/>
      <c r="B773" s="6"/>
      <c r="C773" s="6"/>
    </row>
    <row r="774" spans="1:3" x14ac:dyDescent="0.2">
      <c r="A774" s="6"/>
      <c r="B774" s="6"/>
      <c r="C774" s="6"/>
    </row>
    <row r="775" spans="1:3" x14ac:dyDescent="0.2">
      <c r="A775" s="6"/>
      <c r="B775" s="6"/>
      <c r="C775" s="6"/>
    </row>
    <row r="776" spans="1:3" x14ac:dyDescent="0.2">
      <c r="A776" s="6"/>
      <c r="B776" s="6"/>
      <c r="C776" s="6"/>
    </row>
    <row r="777" spans="1:3" x14ac:dyDescent="0.2">
      <c r="A777" s="6"/>
      <c r="B777" s="6"/>
      <c r="C777" s="6"/>
    </row>
    <row r="778" spans="1:3" x14ac:dyDescent="0.2">
      <c r="A778" s="6"/>
      <c r="B778" s="6"/>
      <c r="C778" s="6"/>
    </row>
    <row r="779" spans="1:3" x14ac:dyDescent="0.2">
      <c r="A779" s="6"/>
      <c r="B779" s="6"/>
      <c r="C779" s="6"/>
    </row>
    <row r="780" spans="1:3" x14ac:dyDescent="0.2">
      <c r="A780" s="6"/>
      <c r="B780" s="6"/>
      <c r="C780" s="6"/>
    </row>
    <row r="781" spans="1:3" x14ac:dyDescent="0.2">
      <c r="A781" s="6"/>
      <c r="B781" s="6"/>
      <c r="C781" s="6"/>
    </row>
    <row r="782" spans="1:3" x14ac:dyDescent="0.2">
      <c r="A782" s="6"/>
      <c r="B782" s="6"/>
      <c r="C782" s="6"/>
    </row>
    <row r="783" spans="1:3" x14ac:dyDescent="0.2">
      <c r="A783" s="6"/>
      <c r="B783" s="6"/>
      <c r="C783" s="6"/>
    </row>
    <row r="784" spans="1:3" x14ac:dyDescent="0.2">
      <c r="A784" s="6"/>
      <c r="B784" s="6"/>
      <c r="C784" s="6"/>
    </row>
    <row r="785" spans="1:3" x14ac:dyDescent="0.2">
      <c r="A785" s="6"/>
      <c r="B785" s="6"/>
      <c r="C785" s="6"/>
    </row>
    <row r="786" spans="1:3" x14ac:dyDescent="0.2">
      <c r="A786" s="6"/>
      <c r="B786" s="6"/>
      <c r="C786" s="6"/>
    </row>
    <row r="787" spans="1:3" x14ac:dyDescent="0.2">
      <c r="A787" s="6"/>
      <c r="B787" s="6"/>
      <c r="C787" s="6"/>
    </row>
    <row r="788" spans="1:3" x14ac:dyDescent="0.2">
      <c r="A788" s="6"/>
      <c r="B788" s="6"/>
      <c r="C788" s="6"/>
    </row>
    <row r="789" spans="1:3" x14ac:dyDescent="0.2">
      <c r="A789" s="6"/>
      <c r="B789" s="6"/>
      <c r="C789" s="6"/>
    </row>
    <row r="790" spans="1:3" x14ac:dyDescent="0.2">
      <c r="A790" s="6"/>
      <c r="B790" s="6"/>
      <c r="C790" s="6"/>
    </row>
    <row r="791" spans="1:3" x14ac:dyDescent="0.2">
      <c r="A791" s="6"/>
      <c r="B791" s="6"/>
      <c r="C791" s="6"/>
    </row>
    <row r="792" spans="1:3" x14ac:dyDescent="0.2">
      <c r="A792" s="6"/>
      <c r="B792" s="6"/>
      <c r="C792" s="6"/>
    </row>
    <row r="793" spans="1:3" x14ac:dyDescent="0.2">
      <c r="A793" s="6"/>
      <c r="B793" s="6"/>
      <c r="C793" s="6"/>
    </row>
    <row r="794" spans="1:3" x14ac:dyDescent="0.2">
      <c r="A794" s="6"/>
      <c r="B794" s="6"/>
      <c r="C794" s="6"/>
    </row>
    <row r="795" spans="1:3" x14ac:dyDescent="0.2">
      <c r="A795" s="6"/>
      <c r="B795" s="6"/>
      <c r="C795" s="6"/>
    </row>
    <row r="796" spans="1:3" x14ac:dyDescent="0.2">
      <c r="A796" s="6"/>
      <c r="B796" s="6"/>
      <c r="C796" s="6"/>
    </row>
    <row r="797" spans="1:3" x14ac:dyDescent="0.2">
      <c r="A797" s="6"/>
      <c r="B797" s="6"/>
      <c r="C797" s="6"/>
    </row>
    <row r="798" spans="1:3" x14ac:dyDescent="0.2">
      <c r="A798" s="6"/>
      <c r="B798" s="6"/>
      <c r="C798" s="6"/>
    </row>
    <row r="799" spans="1:3" x14ac:dyDescent="0.2">
      <c r="A799" s="6"/>
      <c r="B799" s="6"/>
      <c r="C799" s="6"/>
    </row>
    <row r="800" spans="1:3" x14ac:dyDescent="0.2">
      <c r="A800" s="6"/>
      <c r="B800" s="6"/>
      <c r="C800" s="6"/>
    </row>
    <row r="801" spans="1:3" x14ac:dyDescent="0.2">
      <c r="A801" s="6"/>
      <c r="B801" s="6"/>
      <c r="C801" s="6"/>
    </row>
    <row r="802" spans="1:3" x14ac:dyDescent="0.2">
      <c r="A802" s="6"/>
      <c r="B802" s="6"/>
      <c r="C802" s="6"/>
    </row>
    <row r="803" spans="1:3" x14ac:dyDescent="0.2">
      <c r="A803" s="6"/>
      <c r="B803" s="6"/>
      <c r="C803" s="6"/>
    </row>
    <row r="804" spans="1:3" x14ac:dyDescent="0.2">
      <c r="A804" s="6"/>
      <c r="B804" s="6"/>
      <c r="C804" s="6"/>
    </row>
    <row r="805" spans="1:3" x14ac:dyDescent="0.2">
      <c r="A805" s="6"/>
      <c r="B805" s="6"/>
      <c r="C805" s="6"/>
    </row>
    <row r="806" spans="1:3" x14ac:dyDescent="0.2">
      <c r="A806" s="6"/>
      <c r="B806" s="6"/>
      <c r="C806" s="6"/>
    </row>
    <row r="807" spans="1:3" x14ac:dyDescent="0.2">
      <c r="A807" s="6"/>
      <c r="B807" s="6"/>
      <c r="C807" s="6"/>
    </row>
    <row r="808" spans="1:3" x14ac:dyDescent="0.2">
      <c r="A808" s="6"/>
      <c r="B808" s="6"/>
      <c r="C808" s="6"/>
    </row>
    <row r="809" spans="1:3" x14ac:dyDescent="0.2">
      <c r="A809" s="6"/>
      <c r="B809" s="6"/>
      <c r="C809" s="6"/>
    </row>
    <row r="810" spans="1:3" x14ac:dyDescent="0.2">
      <c r="A810" s="6"/>
      <c r="B810" s="6"/>
      <c r="C810" s="6"/>
    </row>
    <row r="811" spans="1:3" x14ac:dyDescent="0.2">
      <c r="A811" s="6"/>
      <c r="B811" s="6"/>
      <c r="C811" s="6"/>
    </row>
    <row r="812" spans="1:3" x14ac:dyDescent="0.2">
      <c r="A812" s="6"/>
      <c r="B812" s="6"/>
      <c r="C812" s="6"/>
    </row>
    <row r="813" spans="1:3" x14ac:dyDescent="0.2">
      <c r="A813" s="6"/>
      <c r="B813" s="6"/>
      <c r="C813" s="6"/>
    </row>
    <row r="814" spans="1:3" x14ac:dyDescent="0.2">
      <c r="A814" s="6"/>
      <c r="B814" s="6"/>
      <c r="C814" s="6"/>
    </row>
    <row r="815" spans="1:3" x14ac:dyDescent="0.2">
      <c r="A815" s="6"/>
      <c r="B815" s="6"/>
      <c r="C815" s="6"/>
    </row>
    <row r="816" spans="1:3" x14ac:dyDescent="0.2">
      <c r="A816" s="6"/>
      <c r="B816" s="6"/>
      <c r="C816" s="6"/>
    </row>
    <row r="817" spans="1:3" x14ac:dyDescent="0.2">
      <c r="A817" s="6"/>
      <c r="B817" s="6"/>
      <c r="C817" s="6"/>
    </row>
    <row r="818" spans="1:3" x14ac:dyDescent="0.2">
      <c r="A818" s="6"/>
      <c r="B818" s="6"/>
      <c r="C818" s="6"/>
    </row>
    <row r="819" spans="1:3" x14ac:dyDescent="0.2">
      <c r="A819" s="6"/>
      <c r="B819" s="6"/>
      <c r="C819" s="6"/>
    </row>
    <row r="820" spans="1:3" x14ac:dyDescent="0.2">
      <c r="A820" s="6"/>
      <c r="B820" s="6"/>
      <c r="C820" s="6"/>
    </row>
    <row r="821" spans="1:3" x14ac:dyDescent="0.2">
      <c r="A821" s="6"/>
      <c r="B821" s="6"/>
      <c r="C821" s="6"/>
    </row>
    <row r="822" spans="1:3" x14ac:dyDescent="0.2">
      <c r="A822" s="6"/>
      <c r="B822" s="6"/>
      <c r="C822" s="6"/>
    </row>
    <row r="823" spans="1:3" x14ac:dyDescent="0.2">
      <c r="A823" s="6"/>
      <c r="B823" s="6"/>
      <c r="C823" s="6"/>
    </row>
    <row r="824" spans="1:3" x14ac:dyDescent="0.2">
      <c r="A824" s="6"/>
      <c r="B824" s="6"/>
      <c r="C824" s="6"/>
    </row>
    <row r="825" spans="1:3" x14ac:dyDescent="0.2">
      <c r="A825" s="6"/>
      <c r="B825" s="6"/>
      <c r="C825" s="6"/>
    </row>
    <row r="826" spans="1:3" x14ac:dyDescent="0.2">
      <c r="A826" s="6"/>
      <c r="B826" s="6"/>
      <c r="C826" s="6"/>
    </row>
    <row r="827" spans="1:3" x14ac:dyDescent="0.2">
      <c r="A827" s="6"/>
      <c r="B827" s="6"/>
      <c r="C827" s="6"/>
    </row>
    <row r="828" spans="1:3" x14ac:dyDescent="0.2">
      <c r="A828" s="6"/>
      <c r="B828" s="6"/>
      <c r="C828" s="6"/>
    </row>
    <row r="829" spans="1:3" x14ac:dyDescent="0.2">
      <c r="A829" s="6"/>
      <c r="B829" s="6"/>
      <c r="C829" s="6"/>
    </row>
    <row r="830" spans="1:3" x14ac:dyDescent="0.2">
      <c r="A830" s="6"/>
      <c r="B830" s="6"/>
      <c r="C830" s="6"/>
    </row>
    <row r="831" spans="1:3" x14ac:dyDescent="0.2">
      <c r="A831" s="6"/>
      <c r="B831" s="6"/>
      <c r="C831" s="6"/>
    </row>
    <row r="832" spans="1:3" x14ac:dyDescent="0.2">
      <c r="A832" s="6"/>
      <c r="B832" s="6"/>
      <c r="C832" s="6"/>
    </row>
    <row r="833" spans="1:3" x14ac:dyDescent="0.2">
      <c r="A833" s="6"/>
      <c r="B833" s="6"/>
      <c r="C833" s="6"/>
    </row>
    <row r="834" spans="1:3" x14ac:dyDescent="0.2">
      <c r="A834" s="6"/>
      <c r="B834" s="6"/>
      <c r="C834" s="6"/>
    </row>
    <row r="835" spans="1:3" x14ac:dyDescent="0.2">
      <c r="A835" s="6"/>
      <c r="B835" s="6"/>
      <c r="C835" s="6"/>
    </row>
    <row r="836" spans="1:3" x14ac:dyDescent="0.2">
      <c r="A836" s="6"/>
      <c r="B836" s="6"/>
      <c r="C836" s="6"/>
    </row>
    <row r="837" spans="1:3" x14ac:dyDescent="0.2">
      <c r="A837" s="6"/>
      <c r="B837" s="6"/>
      <c r="C837" s="6"/>
    </row>
    <row r="838" spans="1:3" x14ac:dyDescent="0.2">
      <c r="A838" s="6"/>
      <c r="B838" s="6"/>
      <c r="C838" s="6"/>
    </row>
    <row r="839" spans="1:3" x14ac:dyDescent="0.2">
      <c r="A839" s="6"/>
      <c r="B839" s="6"/>
      <c r="C839" s="6"/>
    </row>
    <row r="840" spans="1:3" x14ac:dyDescent="0.2">
      <c r="A840" s="6"/>
      <c r="B840" s="6"/>
      <c r="C840" s="6"/>
    </row>
    <row r="841" spans="1:3" x14ac:dyDescent="0.2">
      <c r="A841" s="6"/>
      <c r="B841" s="6"/>
      <c r="C841" s="6"/>
    </row>
    <row r="842" spans="1:3" x14ac:dyDescent="0.2">
      <c r="A842" s="6"/>
      <c r="B842" s="6"/>
      <c r="C842" s="6"/>
    </row>
    <row r="843" spans="1:3" x14ac:dyDescent="0.2">
      <c r="A843" s="6"/>
      <c r="B843" s="6"/>
      <c r="C843" s="6"/>
    </row>
    <row r="844" spans="1:3" x14ac:dyDescent="0.2">
      <c r="A844" s="6"/>
      <c r="B844" s="6"/>
      <c r="C844" s="6"/>
    </row>
    <row r="845" spans="1:3" x14ac:dyDescent="0.2">
      <c r="A845" s="6"/>
      <c r="B845" s="6"/>
      <c r="C845" s="6"/>
    </row>
    <row r="846" spans="1:3" x14ac:dyDescent="0.2">
      <c r="A846" s="6"/>
      <c r="B846" s="6"/>
      <c r="C846" s="6"/>
    </row>
    <row r="847" spans="1:3" x14ac:dyDescent="0.2">
      <c r="A847" s="6"/>
      <c r="B847" s="6"/>
      <c r="C847" s="6"/>
    </row>
    <row r="848" spans="1:3" x14ac:dyDescent="0.2">
      <c r="A848" s="6"/>
      <c r="B848" s="6"/>
      <c r="C848" s="6"/>
    </row>
    <row r="849" spans="1:3" x14ac:dyDescent="0.2">
      <c r="A849" s="6"/>
      <c r="B849" s="6"/>
      <c r="C849" s="6"/>
    </row>
    <row r="850" spans="1:3" x14ac:dyDescent="0.2">
      <c r="A850" s="6"/>
      <c r="B850" s="6"/>
      <c r="C850" s="6"/>
    </row>
    <row r="851" spans="1:3" x14ac:dyDescent="0.2">
      <c r="A851" s="6"/>
      <c r="B851" s="6"/>
      <c r="C851" s="6"/>
    </row>
    <row r="852" spans="1:3" x14ac:dyDescent="0.2">
      <c r="A852" s="6"/>
      <c r="B852" s="6"/>
      <c r="C852" s="6"/>
    </row>
    <row r="853" spans="1:3" x14ac:dyDescent="0.2">
      <c r="A853" s="6"/>
      <c r="B853" s="6"/>
      <c r="C853" s="6"/>
    </row>
    <row r="854" spans="1:3" x14ac:dyDescent="0.2">
      <c r="A854" s="6"/>
      <c r="B854" s="6"/>
      <c r="C854" s="6"/>
    </row>
    <row r="855" spans="1:3" x14ac:dyDescent="0.2">
      <c r="A855" s="6"/>
      <c r="B855" s="6"/>
      <c r="C855" s="6"/>
    </row>
    <row r="856" spans="1:3" x14ac:dyDescent="0.2">
      <c r="A856" s="6"/>
      <c r="B856" s="6"/>
      <c r="C856" s="6"/>
    </row>
    <row r="857" spans="1:3" x14ac:dyDescent="0.2">
      <c r="A857" s="6"/>
      <c r="B857" s="6"/>
      <c r="C857" s="6"/>
    </row>
    <row r="858" spans="1:3" x14ac:dyDescent="0.2">
      <c r="A858" s="6"/>
      <c r="B858" s="6"/>
      <c r="C858" s="6"/>
    </row>
    <row r="859" spans="1:3" x14ac:dyDescent="0.2">
      <c r="A859" s="6"/>
      <c r="B859" s="6"/>
      <c r="C859" s="6"/>
    </row>
    <row r="860" spans="1:3" x14ac:dyDescent="0.2">
      <c r="A860" s="6"/>
      <c r="B860" s="6"/>
      <c r="C860" s="6"/>
    </row>
    <row r="861" spans="1:3" x14ac:dyDescent="0.2">
      <c r="A861" s="6"/>
      <c r="B861" s="6"/>
      <c r="C861" s="6"/>
    </row>
    <row r="862" spans="1:3" x14ac:dyDescent="0.2">
      <c r="A862" s="6"/>
      <c r="B862" s="6"/>
      <c r="C862" s="6"/>
    </row>
    <row r="863" spans="1:3" x14ac:dyDescent="0.2">
      <c r="A863" s="6"/>
      <c r="B863" s="6"/>
      <c r="C863" s="6"/>
    </row>
    <row r="864" spans="1:3" x14ac:dyDescent="0.2">
      <c r="A864" s="6"/>
      <c r="B864" s="6"/>
      <c r="C864" s="6"/>
    </row>
    <row r="865" spans="1:3" x14ac:dyDescent="0.2">
      <c r="A865" s="6"/>
      <c r="B865" s="6"/>
      <c r="C865" s="6"/>
    </row>
  </sheetData>
  <customSheetViews>
    <customSheetView guid="{18D97A30-C073-421F-9382-6A0AF512C109}" scale="110" hiddenRows="1">
      <selection activeCell="M8" sqref="M8"/>
      <pageMargins left="0.75" right="0.75" top="1" bottom="1" header="0.5" footer="0.5"/>
      <pageSetup paperSize="9" scale="90" orientation="landscape" r:id="rId1"/>
      <headerFooter alignWithMargins="0"/>
    </customSheetView>
    <customSheetView guid="{3A56BBDD-68CD-4AEA-B9E4-12391459D4C4}" scale="110" showPageBreaks="1" hiddenRows="1" topLeftCell="A385">
      <selection activeCell="U409" sqref="U409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575" activePane="bottomLeft" state="frozen"/>
      <selection pane="bottomLeft" activeCell="A399" sqref="A399:XFD399"/>
      <pageMargins left="0.74803149606299213" right="0.74803149606299213" top="0.98425196850393704" bottom="0.98425196850393704" header="0.51181102362204722" footer="0.51181102362204722"/>
      <pageSetup paperSize="9" scale="75" orientation="landscape" r:id="rId3"/>
      <headerFooter alignWithMargins="0"/>
    </customSheetView>
    <customSheetView guid="{9DC6EC47-75DF-415E-9A1D-8C24CA345F5B}" scale="110" hiddenRows="1">
      <selection activeCell="M8" sqref="M8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18D97A30-C073-421F-9382-6A0AF512C109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showPageBreaks="1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9DC6EC47-75DF-415E-9A1D-8C24CA345F5B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18D97A30-C073-421F-9382-6A0AF512C109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 showPageBreaks="1">
      <selection activeCell="E13" sqref="E13"/>
      <pageMargins left="0.75" right="0.75" top="1" bottom="1" header="0.5" footer="0.5"/>
      <pageSetup paperSize="9" orientation="portrait" r:id="rId3"/>
      <headerFooter alignWithMargins="0"/>
    </customSheetView>
    <customSheetView guid="{9DC6EC47-75DF-415E-9A1D-8C24CA345F5B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2017-06-27T10:14:49Z</cp:lastPrinted>
  <dcterms:created xsi:type="dcterms:W3CDTF">2010-02-05T08:24:46Z</dcterms:created>
  <dcterms:modified xsi:type="dcterms:W3CDTF">2017-07-11T11:50:04Z</dcterms:modified>
</cp:coreProperties>
</file>