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17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82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08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215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2016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684.xml" ContentType="application/vnd.openxmlformats-officedocument.spreadsheetml.revisionLog+xml"/>
  <Override PartName="/xl/revisions/revisionLog1891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751.xml" ContentType="application/vnd.openxmlformats-officedocument.spreadsheetml.revisionLog+xml"/>
  <Override PartName="/xl/revisions/revisionLog198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849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709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2080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94.xml" ContentType="application/vnd.openxmlformats-officedocument.spreadsheetml.revisionLog+xml"/>
  <Override PartName="/xl/revisions/revisionLog2038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2105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219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773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633.xml" ContentType="application/vnd.openxmlformats-officedocument.spreadsheetml.revisionLog+xml"/>
  <Override PartName="/xl/revisions/revisionLog1840.xml" ContentType="application/vnd.openxmlformats-officedocument.spreadsheetml.revisionLog+xml"/>
  <Override PartName="/xl/revisions/revisionLog1700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283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2127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1588.xml" ContentType="application/vnd.openxmlformats-officedocument.spreadsheetml.revisionLog+xml"/>
  <Override PartName="/xl/revisions/revisionLog1795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655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210.xml" ContentType="application/vnd.openxmlformats-officedocument.spreadsheetml.revisionLog+xml"/>
  <Override PartName="/xl/revisions/revisionLog1308.xml" ContentType="application/vnd.openxmlformats-officedocument.spreadsheetml.revisionLog+xml"/>
  <Override PartName="/xl/revisions/revisionLog1862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7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2051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2149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165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2009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1232.xml" ContentType="application/vnd.openxmlformats-officedocument.spreadsheetml.revisionLog+xml"/>
  <Override PartName="/xl/revisions/revisionLog1677.xml" ContentType="application/vnd.openxmlformats-officedocument.spreadsheetml.revisionLog+xml"/>
  <Override PartName="/xl/revisions/revisionLog1884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74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60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909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2073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87.xml" ContentType="application/vnd.openxmlformats-officedocument.spreadsheetml.revisionLog+xml"/>
  <Override PartName="/xl/revisions/revisionLog2140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699.xml" ContentType="application/vnd.openxmlformats-officedocument.spreadsheetml.revisionLog+xml"/>
  <Override PartName="/xl/revisions/revisionLog2000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254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1321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766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626.xml" ContentType="application/vnd.openxmlformats-officedocument.spreadsheetml.revisionLog+xml"/>
  <Override PartName="/xl/revisions/revisionLog1833.xml" ContentType="application/vnd.openxmlformats-officedocument.spreadsheetml.revisionLog+xml"/>
  <Override PartName="/xl/revisions/revisionLog1900.xml" ContentType="application/vnd.openxmlformats-officedocument.spreadsheetml.revisionLog+xml"/>
  <Override PartName="/xl/revisions/revisionLog2095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2162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276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2022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1690.xml" ContentType="application/vnd.openxmlformats-officedocument.spreadsheetml.revisionLog+xml"/>
  <Override PartName="/xl/revisions/revisionLog1788.xml" ContentType="application/vnd.openxmlformats-officedocument.spreadsheetml.revisionLog+xml"/>
  <Override PartName="/xl/revisions/revisionLog1995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648.xml" ContentType="application/vnd.openxmlformats-officedocument.spreadsheetml.revisionLog+xml"/>
  <Override PartName="/xl/revisions/revisionLog1203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855.xml" ContentType="application/vnd.openxmlformats-officedocument.spreadsheetml.revisionLog+xml"/>
  <Override PartName="/xl/revisions/revisionLog1715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2044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298.xml" ContentType="application/vnd.openxmlformats-officedocument.spreadsheetml.revisionLog+xml"/>
  <Override PartName="/xl/revisions/revisionLog2111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1225.xml" ContentType="application/vnd.openxmlformats-officedocument.spreadsheetml.revisionLog+xml"/>
  <Override PartName="/xl/revisions/revisionLog1432.xml" ContentType="application/vnd.openxmlformats-officedocument.spreadsheetml.revisionLog+xml"/>
  <Override PartName="/xl/revisions/revisionLog187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1737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804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2066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2133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594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1247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661.xml" ContentType="application/vnd.openxmlformats-officedocument.spreadsheetml.revisionLog+xml"/>
  <Override PartName="/xl/revisions/revisionLog1899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314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759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1619.xml" ContentType="application/vnd.openxmlformats-officedocument.spreadsheetml.revisionLog+xml"/>
  <Override PartName="/xl/revisions/revisionLog182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088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215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269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2015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1683.xml" ContentType="application/vnd.openxmlformats-officedocument.spreadsheetml.revisionLog+xml"/>
  <Override PartName="/xl/revisions/revisionLog1890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75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610.xml" ContentType="application/vnd.openxmlformats-officedocument.spreadsheetml.revisionLog+xml"/>
  <Override PartName="/xl/revisions/revisionLog1848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708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93.xml" ContentType="application/vnd.openxmlformats-officedocument.spreadsheetml.revisionLog+xml"/>
  <Override PartName="/xl/revisions/revisionLog2037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260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2104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77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218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1632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2059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282.xml" ContentType="application/vnd.openxmlformats-officedocument.spreadsheetml.revisionLog+xml"/>
  <Override PartName="/xl/revisions/revisionLog2126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1587.xml" ContentType="application/vnd.openxmlformats-officedocument.spreadsheetml.revisionLog+xml"/>
  <Override PartName="/xl/revisions/revisionLog1794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447.xml" ContentType="application/vnd.openxmlformats-officedocument.spreadsheetml.revisionLog+xml"/>
  <Override PartName="/xl/revisions/revisionLog1654.xml" ContentType="application/vnd.openxmlformats-officedocument.spreadsheetml.revisionLog+xml"/>
  <Override PartName="/xl/revisions/revisionLog1861.xml" ContentType="application/vnd.openxmlformats-officedocument.spreadsheetml.revisionLog+xml"/>
  <Override PartName="/xl/revisions/revisionLog1307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721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1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2050.xml" ContentType="application/vnd.openxmlformats-officedocument.spreadsheetml.revisionLog+xml"/>
  <Override PartName="/xl/revisions/revisionLog2148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1164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2008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1676.xml" ContentType="application/vnd.openxmlformats-officedocument.spreadsheetml.revisionLog+xml"/>
  <Override PartName="/xl/revisions/revisionLog1883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1329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743.xml" ContentType="application/vnd.openxmlformats-officedocument.spreadsheetml.revisionLog+xml"/>
  <Override PartName="/xl/revisions/revisionLog195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603.xml" ContentType="application/vnd.openxmlformats-officedocument.spreadsheetml.revisionLog+xml"/>
  <Override PartName="/xl/revisions/revisionLog1810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1908.xml" ContentType="application/vnd.openxmlformats-officedocument.spreadsheetml.revisionLog+xml"/>
  <Override PartName="/xl/revisions/revisionLog2072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86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253.xml" ContentType="application/vnd.openxmlformats-officedocument.spreadsheetml.revisionLog+xml"/>
  <Override PartName="/xl/revisions/revisionLog1698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76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320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1625.xml" ContentType="application/vnd.openxmlformats-officedocument.spreadsheetml.revisionLog+xml"/>
  <Override PartName="/xl/revisions/revisionLog1832.xml" ContentType="application/vnd.openxmlformats-officedocument.spreadsheetml.revisionLog+xml"/>
  <Override PartName="/xl/revisions/revisionLog2094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2161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202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275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2119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787.xml" ContentType="application/vnd.openxmlformats-officedocument.spreadsheetml.revisionLog+xml"/>
  <Override PartName="/xl/revisions/revisionLog199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202.xml" ContentType="application/vnd.openxmlformats-officedocument.spreadsheetml.revisionLog+xml"/>
  <Override PartName="/xl/revisions/revisionLog1647.xml" ContentType="application/vnd.openxmlformats-officedocument.spreadsheetml.revisionLog+xml"/>
  <Override PartName="/xl/revisions/revisionLog1854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714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1297.xml" ContentType="application/vnd.openxmlformats-officedocument.spreadsheetml.revisionLog+xml"/>
  <Override PartName="/xl/revisions/revisionLog2043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211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224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669.xml" ContentType="application/vnd.openxmlformats-officedocument.spreadsheetml.revisionLog+xml"/>
  <Override PartName="/xl/revisions/revisionLog1876.xml" ContentType="application/vnd.openxmlformats-officedocument.spreadsheetml.revisionLog+xml"/>
  <Override PartName="/xl/revisions/revisionLog205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736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212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1168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582.xml" ContentType="application/vnd.openxmlformats-officedocument.spreadsheetml.revisionLog+xml"/>
  <Override PartName="/xl/revisions/revisionLog180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1235.xml" ContentType="application/vnd.openxmlformats-officedocument.spreadsheetml.revisionLog+xml"/>
  <Override PartName="/xl/revisions/revisionLog1442.xml" ContentType="application/vnd.openxmlformats-officedocument.spreadsheetml.revisionLog+xml"/>
  <Override PartName="/xl/revisions/revisionLog1887.xml" ContentType="application/vnd.openxmlformats-officedocument.spreadsheetml.revisionLog+xml"/>
  <Override PartName="/xl/revisions/revisionLog2065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1302.xml" ContentType="application/vnd.openxmlformats-officedocument.spreadsheetml.revisionLog+xml"/>
  <Override PartName="/xl/revisions/revisionLog1747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1179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593.xml" ContentType="application/vnd.openxmlformats-officedocument.spreadsheetml.revisionLog+xml"/>
  <Override PartName="/xl/revisions/revisionLog1607.xml" ContentType="application/vnd.openxmlformats-officedocument.spreadsheetml.revisionLog+xml"/>
  <Override PartName="/xl/revisions/revisionLog1814.xml" ContentType="application/vnd.openxmlformats-officedocument.spreadsheetml.revisionLog+xml"/>
  <Override PartName="/xl/revisions/revisionLog2132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1246.xml" ContentType="application/vnd.openxmlformats-officedocument.spreadsheetml.revisionLog+xml"/>
  <Override PartName="/xl/revisions/revisionLog1898.xml" ContentType="application/vnd.openxmlformats-officedocument.spreadsheetml.revisionLog+xml"/>
  <Override PartName="/xl/revisions/revisionLog2076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660.xml" ContentType="application/vnd.openxmlformats-officedocument.spreadsheetml.revisionLog+xml"/>
  <Override PartName="/xl/revisions/revisionLog1758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313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2143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1618.xml" ContentType="application/vnd.openxmlformats-officedocument.spreadsheetml.revisionLog+xml"/>
  <Override PartName="/xl/revisions/revisionLog1825.xml" ContentType="application/vnd.openxmlformats-officedocument.spreadsheetml.revisionLog+xml"/>
  <Override PartName="/xl/revisions/revisionLog2003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1257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671.xml" ContentType="application/vnd.openxmlformats-officedocument.spreadsheetml.revisionLog+xml"/>
  <Override PartName="/xl/revisions/revisionLog2087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324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769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215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170.xml" ContentType="application/vnd.openxmlformats-officedocument.spreadsheetml.revisionLog+xml"/>
  <Override PartName="/xl/revisions/revisionLog1629.xml" ContentType="application/vnd.openxmlformats-officedocument.spreadsheetml.revisionLog+xml"/>
  <Override PartName="/xl/revisions/revisionLog1836.xml" ContentType="application/vnd.openxmlformats-officedocument.spreadsheetml.revisionLog+xml"/>
  <Override PartName="/xl/revisions/revisionLog2014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1268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682.xml" ContentType="application/vnd.openxmlformats-officedocument.spreadsheetml.revisionLog+xml"/>
  <Override PartName="/xl/revisions/revisionLog1903.xml" ContentType="application/vnd.openxmlformats-officedocument.spreadsheetml.revisionLog+xml"/>
  <Override PartName="/xl/revisions/revisionLog2098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216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1847.xml" ContentType="application/vnd.openxmlformats-officedocument.spreadsheetml.revisionLog+xml"/>
  <Override PartName="/xl/revisions/revisionLog2025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279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1707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693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1998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760.xml" ContentType="application/vnd.openxmlformats-officedocument.spreadsheetml.revisionLog+xml"/>
  <Override PartName="/xl/revisions/revisionLog185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1192.xml" ContentType="application/vnd.openxmlformats-officedocument.spreadsheetml.revisionLog+xml"/>
  <Override PartName="/xl/revisions/revisionLog1206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620.xml" ContentType="application/vnd.openxmlformats-officedocument.spreadsheetml.revisionLog+xml"/>
  <Override PartName="/xl/revisions/revisionLog2036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1718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2103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77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1217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869.xml" ContentType="application/vnd.openxmlformats-officedocument.spreadsheetml.revisionLog+xml"/>
  <Override PartName="/xl/revisions/revisionLog2047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270.xml" ContentType="application/vnd.openxmlformats-officedocument.spreadsheetml.revisionLog+xml"/>
  <Override PartName="/xl/revisions/revisionLog1729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2114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782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1228.xml" ContentType="application/vnd.openxmlformats-officedocument.spreadsheetml.revisionLog+xml"/>
  <Override PartName="/xl/revisions/revisionLog1435.xml" ContentType="application/vnd.openxmlformats-officedocument.spreadsheetml.revisionLog+xml"/>
  <Override PartName="/xl/revisions/revisionLog205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1642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586.xml" ContentType="application/vnd.openxmlformats-officedocument.spreadsheetml.revisionLog+xml"/>
  <Override PartName="/xl/revisions/revisionLog1807.xml" ContentType="application/vnd.openxmlformats-officedocument.spreadsheetml.revisionLog+xml"/>
  <Override PartName="/xl/revisions/revisionLog2125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239.xml" ContentType="application/vnd.openxmlformats-officedocument.spreadsheetml.revisionLog+xml"/>
  <Override PartName="/xl/revisions/revisionLog1793.xml" ContentType="application/vnd.openxmlformats-officedocument.spreadsheetml.revisionLog+xml"/>
  <Override PartName="/xl/revisions/revisionLog2069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1446.xml" ContentType="application/vnd.openxmlformats-officedocument.spreadsheetml.revisionLog+xml"/>
  <Override PartName="/xl/revisions/revisionLog1653.xml" ContentType="application/vnd.openxmlformats-officedocument.spreadsheetml.revisionLog+xml"/>
  <Override PartName="/xl/revisions/revisionLog1860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92.xml" ContentType="application/vnd.openxmlformats-officedocument.spreadsheetml.revisionLog+xml"/>
  <Override PartName="/xl/revisions/revisionLog1306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720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213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1597.xml" ContentType="application/vnd.openxmlformats-officedocument.spreadsheetml.revisionLog+xml"/>
  <Override PartName="/xl/revisions/revisionLog1818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664.xml" ContentType="application/vnd.openxmlformats-officedocument.spreadsheetml.revisionLog+xml"/>
  <Override PartName="/xl/revisions/revisionLog1871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1317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731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214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1163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1829.xml" ContentType="application/vnd.openxmlformats-officedocument.spreadsheetml.revisionLog+xml"/>
  <Override PartName="/xl/revisions/revisionLog2007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675.xml" ContentType="application/vnd.openxmlformats-officedocument.spreadsheetml.revisionLog+xml"/>
  <Override PartName="/xl/revisions/revisionLog1882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1230.xml" ContentType="application/vnd.openxmlformats-officedocument.spreadsheetml.revisionLog+xml"/>
  <Override PartName="/xl/revisions/revisionLog1328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2060.xml" ContentType="application/vnd.openxmlformats-officedocument.spreadsheetml.revisionLog+xml"/>
  <Override PartName="/xl/revisions/revisionLog2158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1742.xml" ContentType="application/vnd.openxmlformats-officedocument.spreadsheetml.revisionLog+xml"/>
  <Override PartName="/xl/revisions/revisionLog2018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174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602.xml" ContentType="application/vnd.openxmlformats-officedocument.spreadsheetml.revisionLog+xml"/>
  <Override PartName="/xl/revisions/revisionLog1686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1893.xml" ContentType="application/vnd.openxmlformats-officedocument.spreadsheetml.revisionLog+xml"/>
  <Override PartName="/xl/revisions/revisionLog1907.xml" ContentType="application/vnd.openxmlformats-officedocument.spreadsheetml.revisionLog+xml"/>
  <Override PartName="/xl/revisions/revisionLog2071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753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2169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185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613.xml" ContentType="application/vnd.openxmlformats-officedocument.spreadsheetml.revisionLog+xml"/>
  <Override PartName="/xl/revisions/revisionLog1820.xml" ContentType="application/vnd.openxmlformats-officedocument.spreadsheetml.revisionLog+xml"/>
  <Override PartName="/xl/revisions/revisionLog2029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252.xml" ContentType="application/vnd.openxmlformats-officedocument.spreadsheetml.revisionLog+xml"/>
  <Override PartName="/xl/revisions/revisionLog1697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2082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764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196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624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263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2093.xml" ContentType="application/vnd.openxmlformats-officedocument.spreadsheetml.revisionLog+xml"/>
  <Override PartName="/xl/revisions/revisionLog2107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775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30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635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2160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1842.xml" ContentType="application/vnd.openxmlformats-officedocument.spreadsheetml.revisionLog+xml"/>
  <Override PartName="/xl/revisions/revisionLog2020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1274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79.xml" ContentType="application/vnd.openxmlformats-officedocument.spreadsheetml.revisionLog+xml"/>
  <Override PartName="/xl/revisions/revisionLog1702.xml" ContentType="application/vnd.openxmlformats-officedocument.spreadsheetml.revisionLog+xml"/>
  <Override PartName="/xl/revisions/revisionLog2118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786.xml" ContentType="application/vnd.openxmlformats-officedocument.spreadsheetml.revisionLog+xml"/>
  <Override PartName="/xl/revisions/revisionLog199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1439.xml" ContentType="application/vnd.openxmlformats-officedocument.spreadsheetml.revisionLog+xml"/>
  <Override PartName="/xl/revisions/revisionLog1646.xml" ContentType="application/vnd.openxmlformats-officedocument.spreadsheetml.revisionLog+xml"/>
  <Override PartName="/xl/revisions/revisionLog1853.xml" ContentType="application/vnd.openxmlformats-officedocument.spreadsheetml.revisionLog+xml"/>
  <Override PartName="/xl/revisions/revisionLog203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285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713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2129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79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1657.xml" ContentType="application/vnd.openxmlformats-officedocument.spreadsheetml.revisionLog+xml"/>
  <Override PartName="/xl/revisions/revisionLog1864.xml" ContentType="application/vnd.openxmlformats-officedocument.spreadsheetml.revisionLog+xml"/>
  <Override PartName="/xl/revisions/revisionLog2042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296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7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668.xml" ContentType="application/vnd.openxmlformats-officedocument.spreadsheetml.revisionLog+xml"/>
  <Override PartName="/xl/revisions/revisionLog1875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1223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2053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1735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212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1167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581.xml" ContentType="application/vnd.openxmlformats-officedocument.spreadsheetml.revisionLog+xml"/>
  <Override PartName="/xl/revisions/revisionLog1679.xml" ContentType="application/vnd.openxmlformats-officedocument.spreadsheetml.revisionLog+xml"/>
  <Override PartName="/xl/revisions/revisionLog180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1234.xml" ContentType="application/vnd.openxmlformats-officedocument.spreadsheetml.revisionLog+xml"/>
  <Override PartName="/xl/revisions/revisionLog1441.xml" ContentType="application/vnd.openxmlformats-officedocument.spreadsheetml.revisionLog+xml"/>
  <Override PartName="/xl/revisions/revisionLog1886.xml" ContentType="application/vnd.openxmlformats-officedocument.spreadsheetml.revisionLog+xml"/>
  <Override PartName="/xl/revisions/revisionLog2064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1301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746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21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1178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592.xml" ContentType="application/vnd.openxmlformats-officedocument.spreadsheetml.revisionLog+xml"/>
  <Override PartName="/xl/revisions/revisionLog1606.xml" ContentType="application/vnd.openxmlformats-officedocument.spreadsheetml.revisionLog+xml"/>
  <Override PartName="/xl/revisions/revisionLog181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245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1897.xml" ContentType="application/vnd.openxmlformats-officedocument.spreadsheetml.revisionLog+xml"/>
  <Override PartName="/xl/revisions/revisionLog2075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1312.xml" ContentType="application/vnd.openxmlformats-officedocument.spreadsheetml.revisionLog+xml"/>
  <Override PartName="/xl/revisions/revisionLog1757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189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1617.xml" ContentType="application/vnd.openxmlformats-officedocument.spreadsheetml.revisionLog+xml"/>
  <Override PartName="/xl/revisions/revisionLog1824.xml" ContentType="application/vnd.openxmlformats-officedocument.spreadsheetml.revisionLog+xml"/>
  <Override PartName="/xl/revisions/revisionLog2142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256.xml" ContentType="application/vnd.openxmlformats-officedocument.spreadsheetml.revisionLog+xml"/>
  <Override PartName="/xl/revisions/revisionLog2002.xml" ContentType="application/vnd.openxmlformats-officedocument.spreadsheetml.revisionLog+xml"/>
  <Override PartName="/xl/revisions/revisionLog2086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670.xml" ContentType="application/vnd.openxmlformats-officedocument.spreadsheetml.revisionLog+xml"/>
  <Override PartName="/xl/revisions/revisionLog1768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32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62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2153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1835.xml" ContentType="application/vnd.openxmlformats-officedocument.spreadsheetml.revisionLog+xml"/>
  <Override PartName="/xl/revisions/revisionLog2013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1267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681.xml" ContentType="application/vnd.openxmlformats-officedocument.spreadsheetml.revisionLog+xml"/>
  <Override PartName="/xl/revisions/revisionLog1902.xml" ContentType="application/vnd.openxmlformats-officedocument.spreadsheetml.revisionLog+xml"/>
  <Override PartName="/xl/revisions/revisionLog2097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779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216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1180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639.xml" ContentType="application/vnd.openxmlformats-officedocument.spreadsheetml.revisionLog+xml"/>
  <Override PartName="/xl/revisions/revisionLog1846.xml" ContentType="application/vnd.openxmlformats-officedocument.spreadsheetml.revisionLog+xml"/>
  <Override PartName="/xl/revisions/revisionLog2024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27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692.xml" ContentType="application/vnd.openxmlformats-officedocument.spreadsheetml.revisionLog+xml"/>
  <Override PartName="/xl/revisions/revisionLog1706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34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997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1205.xml" ContentType="application/vnd.openxmlformats-officedocument.spreadsheetml.revisionLog+xml"/>
  <Override PartName="/xl/revisions/revisionLog1857.xml" ContentType="application/vnd.openxmlformats-officedocument.spreadsheetml.revisionLog+xml"/>
  <Override PartName="/xl/revisions/revisionLog2035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1289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717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2102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770.xml" ContentType="application/vnd.openxmlformats-officedocument.spreadsheetml.revisionLog+xml"/>
  <Override PartName="/xl/revisions/revisionLog186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1216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630.xml" ContentType="application/vnd.openxmlformats-officedocument.spreadsheetml.revisionLog+xml"/>
  <Override PartName="/xl/revisions/revisionLog2046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1728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2113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78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1227.xml" ContentType="application/vnd.openxmlformats-officedocument.spreadsheetml.revisionLog+xml"/>
  <Override PartName="/xl/revisions/revisionLog1434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1879.xml" ContentType="application/vnd.openxmlformats-officedocument.spreadsheetml.revisionLog+xml"/>
  <Override PartName="/xl/revisions/revisionLog205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280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739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2124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585.xml" ContentType="application/vnd.openxmlformats-officedocument.spreadsheetml.revisionLog+xml"/>
  <Override PartName="/xl/revisions/revisionLog1792.xml" ContentType="application/vnd.openxmlformats-officedocument.spreadsheetml.revisionLog+xml"/>
  <Override PartName="/xl/revisions/revisionLog180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  <Override PartName="/xl/revisions/revisionLog1238.xml" ContentType="application/vnd.openxmlformats-officedocument.spreadsheetml.revisionLog+xml"/>
  <Override PartName="/xl/revisions/revisionLog1445.xml" ContentType="application/vnd.openxmlformats-officedocument.spreadsheetml.revisionLog+xml"/>
  <Override PartName="/xl/revisions/revisionLog1652.xml" ContentType="application/vnd.openxmlformats-officedocument.spreadsheetml.revisionLog+xml"/>
  <Override PartName="/xl/revisions/revisionLog2068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305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291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96.xml" ContentType="application/vnd.openxmlformats-officedocument.spreadsheetml.revisionLog+xml"/>
  <Override PartName="/xl/revisions/revisionLog1817.xml" ContentType="application/vnd.openxmlformats-officedocument.spreadsheetml.revisionLog+xml"/>
  <Override PartName="/xl/revisions/revisionLog213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249.xml" ContentType="application/vnd.openxmlformats-officedocument.spreadsheetml.revisionLog+xml"/>
  <Override PartName="/xl/revisions/revisionLog207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663.xml" ContentType="application/vnd.openxmlformats-officedocument.spreadsheetml.revisionLog+xml"/>
  <Override PartName="/xl/revisions/revisionLog1870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1316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730.xml" ContentType="application/vnd.openxmlformats-officedocument.spreadsheetml.revisionLog+xml"/>
  <Override PartName="/xl/revisions/revisionLog214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1828.xml" ContentType="application/vnd.openxmlformats-officedocument.spreadsheetml.revisionLog+xml"/>
  <Override PartName="/xl/revisions/revisionLog2006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674.xml" ContentType="application/vnd.openxmlformats-officedocument.spreadsheetml.revisionLog+xml"/>
  <Override PartName="/xl/revisions/revisionLog1881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327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741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215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73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1601.xml" ContentType="application/vnd.openxmlformats-officedocument.spreadsheetml.revisionLog+xml"/>
  <Override PartName="/xl/revisions/revisionLog1839.xml" ContentType="application/vnd.openxmlformats-officedocument.spreadsheetml.revisionLog+xml"/>
  <Override PartName="/xl/revisions/revisionLog2017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685.xml" ContentType="application/vnd.openxmlformats-officedocument.spreadsheetml.revisionLog+xml"/>
  <Override PartName="/xl/revisions/revisionLog1892.xml" ContentType="application/vnd.openxmlformats-officedocument.spreadsheetml.revisionLog+xml"/>
  <Override PartName="/xl/revisions/revisionLog1906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240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2070.xml" ContentType="application/vnd.openxmlformats-officedocument.spreadsheetml.revisionLog+xml"/>
  <Override PartName="/xl/revisions/revisionLog2168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84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752.xml" ContentType="application/vnd.openxmlformats-officedocument.spreadsheetml.revisionLog+xml"/>
  <Override PartName="/xl/revisions/revisionLog2028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612.xml" ContentType="application/vnd.openxmlformats-officedocument.spreadsheetml.revisionLog+xml"/>
  <Override PartName="/xl/revisions/revisionLog1696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2081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763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1195.xml" ContentType="application/vnd.openxmlformats-officedocument.spreadsheetml.revisionLog+xml"/>
  <Override PartName="/xl/revisions/revisionLog1209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623.xml" ContentType="application/vnd.openxmlformats-officedocument.spreadsheetml.revisionLog+xml"/>
  <Override PartName="/xl/revisions/revisionLog1830.xml" ContentType="application/vnd.openxmlformats-officedocument.spreadsheetml.revisionLog+xml"/>
  <Override PartName="/xl/revisions/revisionLog2039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262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2092.xml" ContentType="application/vnd.openxmlformats-officedocument.spreadsheetml.revisionLog+xml"/>
  <Override PartName="/xl/revisions/revisionLog2106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774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634.xml" ContentType="application/vnd.openxmlformats-officedocument.spreadsheetml.revisionLog+xml"/>
  <Override PartName="/xl/revisions/revisionLog1841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273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2117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1578.xml" ContentType="application/vnd.openxmlformats-officedocument.spreadsheetml.revisionLog+xml"/>
  <Override PartName="/xl/revisions/revisionLog1701.xml" ContentType="application/vnd.openxmlformats-officedocument.spreadsheetml.revisionLog+xml"/>
  <Override PartName="/xl/revisions/revisionLog1785.xml" ContentType="application/vnd.openxmlformats-officedocument.spreadsheetml.revisionLog+xml"/>
  <Override PartName="/xl/revisions/revisionLog199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38.xml" ContentType="application/vnd.openxmlformats-officedocument.spreadsheetml.revisionLog+xml"/>
  <Override PartName="/xl/revisions/revisionLog164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1200.xml" ContentType="application/vnd.openxmlformats-officedocument.spreadsheetml.revisionLog+xml"/>
  <Override PartName="/xl/revisions/revisionLog1852.xml" ContentType="application/vnd.openxmlformats-officedocument.spreadsheetml.revisionLog+xml"/>
  <Override PartName="/xl/revisions/revisionLog2030.xml" ContentType="application/vnd.openxmlformats-officedocument.spreadsheetml.revisionLog+xml"/>
  <Override PartName="/xl/revisions/revisionLog2128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284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89.xml" ContentType="application/vnd.openxmlformats-officedocument.spreadsheetml.revisionLog+xml"/>
  <Override PartName="/xl/revisions/revisionLog1712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796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656.xml" ContentType="application/vnd.openxmlformats-officedocument.spreadsheetml.revisionLog+xml"/>
  <Override PartName="/xl/revisions/revisionLog1863.xml" ContentType="application/vnd.openxmlformats-officedocument.spreadsheetml.revisionLog+xml"/>
  <Override PartName="/xl/revisions/revisionLog2041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295.xml" ContentType="application/vnd.openxmlformats-officedocument.spreadsheetml.revisionLog+xml"/>
  <Override PartName="/xl/revisions/revisionLog1309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723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213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222.xml" ContentType="application/vnd.openxmlformats-officedocument.spreadsheetml.revisionLog+xml"/>
  <Override PartName="/xl/revisions/revisionLog1667.xml" ContentType="application/vnd.openxmlformats-officedocument.spreadsheetml.revisionLog+xml"/>
  <Override PartName="/xl/revisions/revisionLog1874.xml" ContentType="application/vnd.openxmlformats-officedocument.spreadsheetml.revisionLog+xml"/>
  <Override PartName="/xl/revisions/revisionLog2052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734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1166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1580.xml" ContentType="application/vnd.openxmlformats-officedocument.spreadsheetml.revisionLog+xml"/>
  <Override PartName="/xl/revisions/revisionLog1678.xml" ContentType="application/vnd.openxmlformats-officedocument.spreadsheetml.revisionLog+xml"/>
  <Override PartName="/xl/revisions/revisionLog1801.xml" ContentType="application/vnd.openxmlformats-officedocument.spreadsheetml.revisionLog+xml"/>
  <Override PartName="/xl/revisions/revisionLog1885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233.xml" ContentType="application/vnd.openxmlformats-officedocument.spreadsheetml.revisionLog+xml"/>
  <Override PartName="/xl/revisions/revisionLog1440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2063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77.xml" ContentType="application/vnd.openxmlformats-officedocument.spreadsheetml.revisionLog+xml"/>
  <Override PartName="/xl/revisions/revisionLog1300.xml" ContentType="application/vnd.openxmlformats-officedocument.spreadsheetml.revisionLog+xml"/>
  <Override PartName="/xl/revisions/revisionLog1745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21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591.xml" ContentType="application/vnd.openxmlformats-officedocument.spreadsheetml.revisionLog+xml"/>
  <Override PartName="/xl/revisions/revisionLog1605.xml" ContentType="application/vnd.openxmlformats-officedocument.spreadsheetml.revisionLog+xml"/>
  <Override PartName="/xl/revisions/revisionLog1689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244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1896.xml" ContentType="application/vnd.openxmlformats-officedocument.spreadsheetml.revisionLog+xml"/>
  <Override PartName="/xl/revisions/revisionLog2074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756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2141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188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616.xml" ContentType="application/vnd.openxmlformats-officedocument.spreadsheetml.revisionLog+xml"/>
  <Override PartName="/xl/revisions/revisionLog1823.xml" ContentType="application/vnd.openxmlformats-officedocument.spreadsheetml.revisionLog+xml"/>
  <Override PartName="/xl/revisions/revisionLog2001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255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2085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322.xml" ContentType="application/vnd.openxmlformats-officedocument.spreadsheetml.revisionLog+xml"/>
  <Override PartName="/xl/revisions/revisionLog1767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2152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99.xml" ContentType="application/vnd.openxmlformats-officedocument.spreadsheetml.revisionLog+xml"/>
  <Override PartName="/xl/revisions/revisionLog1627.xml" ContentType="application/vnd.openxmlformats-officedocument.spreadsheetml.revisionLog+xml"/>
  <Override PartName="/xl/revisions/revisionLog1834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266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2012.xml" ContentType="application/vnd.openxmlformats-officedocument.spreadsheetml.revisionLog+xml"/>
  <Override PartName="/xl/revisions/revisionLog2096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1680.xml" ContentType="application/vnd.openxmlformats-officedocument.spreadsheetml.revisionLog+xml"/>
  <Override PartName="/xl/revisions/revisionLog1778.xml" ContentType="application/vnd.openxmlformats-officedocument.spreadsheetml.revisionLog+xml"/>
  <Override PartName="/xl/revisions/revisionLog1901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638.xml" ContentType="application/vnd.openxmlformats-officedocument.spreadsheetml.revisionLog+xml"/>
  <Override PartName="/xl/revisions/revisionLog2163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845.xml" ContentType="application/vnd.openxmlformats-officedocument.spreadsheetml.revisionLog+xml"/>
  <Override PartName="/xl/revisions/revisionLog2023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1277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691.xml" ContentType="application/vnd.openxmlformats-officedocument.spreadsheetml.revisionLog+xml"/>
  <Override PartName="/xl/revisions/revisionLog1705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789.xml" ContentType="application/vnd.openxmlformats-officedocument.spreadsheetml.revisionLog+xml"/>
  <Override PartName="/xl/revisions/revisionLog199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1190.xml" ContentType="application/vnd.openxmlformats-officedocument.spreadsheetml.revisionLog+xml"/>
  <Override PartName="/xl/revisions/revisionLog1204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649.xml" ContentType="application/vnd.openxmlformats-officedocument.spreadsheetml.revisionLog+xml"/>
  <Override PartName="/xl/revisions/revisionLog1856.xml" ContentType="application/vnd.openxmlformats-officedocument.spreadsheetml.revisionLog+xml"/>
  <Override PartName="/xl/revisions/revisionLog2034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288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716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2101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215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867.xml" ContentType="application/vnd.openxmlformats-officedocument.spreadsheetml.revisionLog+xml"/>
  <Override PartName="/xl/revisions/revisionLog20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299.xml" ContentType="application/vnd.openxmlformats-officedocument.spreadsheetml.revisionLog+xml"/>
  <Override PartName="/xl/revisions/revisionLog1727.xml" ContentType="application/vnd.openxmlformats-officedocument.spreadsheetml.revisionLog+xml"/>
  <Override PartName="/xl/revisions/revisionLog193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2112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780.xml" ContentType="application/vnd.openxmlformats-officedocument.spreadsheetml.revisionLog+xml"/>
  <Override PartName="/xl/revisions/revisionLog1878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1226.xml" ContentType="application/vnd.openxmlformats-officedocument.spreadsheetml.revisionLog+xml"/>
  <Override PartName="/xl/revisions/revisionLog1433.xml" ContentType="application/vnd.openxmlformats-officedocument.spreadsheetml.revisionLog+xml"/>
  <Override PartName="/xl/revisions/revisionLog1640.xml" ContentType="application/vnd.openxmlformats-officedocument.spreadsheetml.revisionLog+xml"/>
  <Override PartName="/xl/revisions/revisionLog1738.xml" ContentType="application/vnd.openxmlformats-officedocument.spreadsheetml.revisionLog+xml"/>
  <Override PartName="/xl/revisions/revisionLog205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2123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584.xml" ContentType="application/vnd.openxmlformats-officedocument.spreadsheetml.revisionLog+xml"/>
  <Override PartName="/xl/revisions/revisionLog1791.xml" ContentType="application/vnd.openxmlformats-officedocument.spreadsheetml.revisionLog+xml"/>
  <Override PartName="/xl/revisions/revisionLog180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1237.xml" ContentType="application/vnd.openxmlformats-officedocument.spreadsheetml.revisionLog+xml"/>
  <Override PartName="/xl/revisions/revisionLog1444.xml" ContentType="application/vnd.openxmlformats-officedocument.spreadsheetml.revisionLog+xml"/>
  <Override PartName="/xl/revisions/revisionLog1651.xml" ContentType="application/vnd.openxmlformats-officedocument.spreadsheetml.revisionLog+xml"/>
  <Override PartName="/xl/revisions/revisionLog1889.xml" ContentType="application/vnd.openxmlformats-officedocument.spreadsheetml.revisionLog+xml"/>
  <Override PartName="/xl/revisions/revisionLog2067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290.xml" ContentType="application/vnd.openxmlformats-officedocument.spreadsheetml.revisionLog+xml"/>
  <Override PartName="/xl/revisions/revisionLog1304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749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213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595.xml" ContentType="application/vnd.openxmlformats-officedocument.spreadsheetml.revisionLog+xml"/>
  <Override PartName="/xl/revisions/revisionLog1609.xml" ContentType="application/vnd.openxmlformats-officedocument.spreadsheetml.revisionLog+xml"/>
  <Override PartName="/xl/revisions/revisionLog181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1248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662.xml" ContentType="application/vnd.openxmlformats-officedocument.spreadsheetml.revisionLog+xml"/>
  <Override PartName="/xl/revisions/revisionLog2078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1315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2145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1399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259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2005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1673.xml" ContentType="application/vnd.openxmlformats-officedocument.spreadsheetml.revisionLog+xml"/>
  <Override PartName="/xl/revisions/revisionLog1880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1326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7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00.xml" ContentType="application/vnd.openxmlformats-officedocument.spreadsheetml.revisionLog+xml"/>
  <Override PartName="/xl/revisions/revisionLog183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05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2167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183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2027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695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1250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762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1208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622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091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049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2116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1577.xml" ContentType="application/vnd.openxmlformats-officedocument.spreadsheetml.revisionLog+xml"/>
  <Override PartName="/xl/revisions/revisionLog1784.xml" ContentType="application/vnd.openxmlformats-officedocument.spreadsheetml.revisionLog+xml"/>
  <Override PartName="/xl/revisions/revisionLog199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1437.xml" ContentType="application/vnd.openxmlformats-officedocument.spreadsheetml.revisionLog+xml"/>
  <Override PartName="/xl/revisions/revisionLog1644.xml" ContentType="application/vnd.openxmlformats-officedocument.spreadsheetml.revisionLog+xml"/>
  <Override PartName="/xl/revisions/revisionLog1851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1809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294.xml" ContentType="application/vnd.openxmlformats-officedocument.spreadsheetml.revisionLog+xml"/>
  <Override PartName="/xl/revisions/revisionLog2040.xml" ContentType="application/vnd.openxmlformats-officedocument.spreadsheetml.revisionLog+xml"/>
  <Override PartName="/xl/revisions/revisionLog2138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599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666.xml" ContentType="application/vnd.openxmlformats-officedocument.spreadsheetml.revisionLog+xml"/>
  <Override PartName="/xl/revisions/revisionLog1873.xml" ContentType="application/vnd.openxmlformats-officedocument.spreadsheetml.revisionLog+xml"/>
  <Override PartName="/xl/revisions/revisionLog1319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733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00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2062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176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243.xml" ContentType="application/vnd.openxmlformats-officedocument.spreadsheetml.revisionLog+xml"/>
  <Override PartName="/xl/revisions/revisionLog1590.xml" ContentType="application/vnd.openxmlformats-officedocument.spreadsheetml.revisionLog+xml"/>
  <Override PartName="/xl/revisions/revisionLog1688.xml" ContentType="application/vnd.openxmlformats-officedocument.spreadsheetml.revisionLog+xml"/>
  <Override PartName="/xl/revisions/revisionLog1895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755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1310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615.xml" ContentType="application/vnd.openxmlformats-officedocument.spreadsheetml.revisionLog+xml"/>
  <Override PartName="/xl/revisions/revisionLog182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84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2151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198.xml" ContentType="application/vnd.openxmlformats-officedocument.spreadsheetml.revisionLog+xml"/>
  <Override PartName="/xl/revisions/revisionLog2011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265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2109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777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637.xml" ContentType="application/vnd.openxmlformats-officedocument.spreadsheetml.revisionLog+xml"/>
  <Override PartName="/xl/revisions/revisionLog1844.xml" ContentType="application/vnd.openxmlformats-officedocument.spreadsheetml.revisionLog+xml"/>
  <Override PartName="/xl/revisions/revisionLog1704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1287.xml" ContentType="application/vnd.openxmlformats-officedocument.spreadsheetml.revisionLog+xml"/>
  <Override PartName="/xl/revisions/revisionLog2033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799.xml" ContentType="application/vnd.openxmlformats-officedocument.spreadsheetml.revisionLog+xml"/>
  <Override PartName="/xl/revisions/revisionLog2100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214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659.xml" ContentType="application/vnd.openxmlformats-officedocument.spreadsheetml.revisionLog+xml"/>
  <Override PartName="/xl/revisions/revisionLog1866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726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2055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169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583.xml" ContentType="application/vnd.openxmlformats-officedocument.spreadsheetml.revisionLog+xml"/>
  <Override PartName="/xl/revisions/revisionLog2122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1236.xml" ContentType="application/vnd.openxmlformats-officedocument.spreadsheetml.revisionLog+xml"/>
  <Override PartName="/xl/revisions/revisionLog1790.xml" ContentType="application/vnd.openxmlformats-officedocument.spreadsheetml.revisionLog+xml"/>
  <Override PartName="/xl/revisions/revisionLog1888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1443.xml" ContentType="application/vnd.openxmlformats-officedocument.spreadsheetml.revisionLog+xml"/>
  <Override PartName="/xl/revisions/revisionLog1650.xml" ContentType="application/vnd.openxmlformats-officedocument.spreadsheetml.revisionLog+xml"/>
  <Override PartName="/xl/revisions/revisionLog1748.xml" ContentType="application/vnd.openxmlformats-officedocument.spreadsheetml.revisionLog+xml"/>
  <Override PartName="/xl/revisions/revisionLog1303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608.xml" ContentType="application/vnd.openxmlformats-officedocument.spreadsheetml.revisionLog+xml"/>
  <Override PartName="/xl/revisions/revisionLog1815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2077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2144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1160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2004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1258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672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325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183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09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1904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2166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2026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694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199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207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859.xml" ContentType="application/vnd.openxmlformats-officedocument.spreadsheetml.revisionLog+xml"/>
  <Override PartName="/xl/revisions/revisionLog1719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2090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2048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2115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29.xml" ContentType="application/vnd.openxmlformats-officedocument.spreadsheetml.revisionLog+xml"/>
  <Override PartName="/xl/revisions/revisionLog1783.xml" ContentType="application/vnd.openxmlformats-officedocument.spreadsheetml.revisionLog+xml"/>
  <Override PartName="/xl/revisions/revisionLog199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1436.xml" ContentType="application/vnd.openxmlformats-officedocument.spreadsheetml.revisionLog+xml"/>
  <Override PartName="/xl/revisions/revisionLog1643.xml" ContentType="application/vnd.openxmlformats-officedocument.spreadsheetml.revisionLog+xml"/>
  <Override PartName="/xl/revisions/revisionLog1850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18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293.xml" ContentType="application/vnd.openxmlformats-officedocument.spreadsheetml.revisionLog+xml"/>
  <Override PartName="/xl/revisions/revisionLog2137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15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665.xml" ContentType="application/vnd.openxmlformats-officedocument.spreadsheetml.revisionLog+xml"/>
  <Override PartName="/xl/revisions/revisionLog1872.xml" ContentType="application/vnd.openxmlformats-officedocument.spreadsheetml.revisionLog+xml"/>
  <Override PartName="/xl/revisions/revisionLog1220.xml" ContentType="application/vnd.openxmlformats-officedocument.spreadsheetml.revisionLog+xml"/>
  <Override PartName="/xl/revisions/revisionLog1318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17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2061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2159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1175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2019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1687.xml" ContentType="application/vnd.openxmlformats-officedocument.spreadsheetml.revisionLog+xml"/>
  <Override PartName="/xl/revisions/revisionLog1894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754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614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2083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1197.xml" ContentType="application/vnd.openxmlformats-officedocument.spreadsheetml.revisionLog+xml"/>
  <Override PartName="/xl/revisions/revisionLog2150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2010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1264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2108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776.xml" ContentType="application/vnd.openxmlformats-officedocument.spreadsheetml.revisionLog+xml"/>
  <Override PartName="/xl/revisions/revisionLog198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636.xml" ContentType="application/vnd.openxmlformats-officedocument.spreadsheetml.revisionLog+xml"/>
  <Override PartName="/xl/revisions/revisionLog1843.xml" ContentType="application/vnd.openxmlformats-officedocument.spreadsheetml.revisionLog+xml"/>
  <Override PartName="/xl/revisions/revisionLog1703.xml" ContentType="application/vnd.openxmlformats-officedocument.spreadsheetml.revisionLog+xml"/>
  <Override PartName="/xl/revisions/revisionLog1910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286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2032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1798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658.xml" ContentType="application/vnd.openxmlformats-officedocument.spreadsheetml.revisionLog+xml"/>
  <Override PartName="/xl/revisions/revisionLog1865.xml" ContentType="application/vnd.openxmlformats-officedocument.spreadsheetml.revisionLog+xml"/>
  <Override PartName="/xl/revisions/revisionLog1213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1725.xml" ContentType="application/vnd.openxmlformats-officedocument.spreadsheetml.revisionLog+xml"/>
  <Override PartName="/xl/revisions/revisionLog193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9.07\"/>
    </mc:Choice>
  </mc:AlternateContent>
  <workbookProtection lockRevision="1"/>
  <bookViews>
    <workbookView xWindow="0" yWindow="0" windowWidth="25440" windowHeight="7260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Sheet1!$119:$119,Sheet1!$146:$146,Sheet1!$149:$149,Sheet1!$248:$250,Sheet1!$267:$268</definedName>
  </definedNames>
  <calcPr calcId="152511"/>
  <customWorkbookViews>
    <customWorkbookView name="Dace Riterfelte - Personal View" guid="{5E51EF6A-5AC9-4AA5-8F30-7C63CAEE30F7}" mergeInterval="0" personalView="1" xWindow="119" yWindow="119" windowWidth="1698" windowHeight="614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279" i="1" l="1"/>
  <c r="C279" i="1"/>
  <c r="C113" i="1" l="1"/>
  <c r="E81" i="1"/>
  <c r="F81" i="1"/>
  <c r="G81" i="1"/>
  <c r="H81" i="1"/>
  <c r="I81" i="1"/>
  <c r="J81" i="1"/>
  <c r="K81" i="1"/>
  <c r="L81" i="1"/>
  <c r="M81" i="1"/>
  <c r="E78" i="1"/>
  <c r="F78" i="1"/>
  <c r="G78" i="1"/>
  <c r="H78" i="1"/>
  <c r="I78" i="1"/>
  <c r="J78" i="1"/>
  <c r="K78" i="1"/>
  <c r="L78" i="1"/>
  <c r="M78" i="1"/>
  <c r="E77" i="1"/>
  <c r="F77" i="1"/>
  <c r="G77" i="1"/>
  <c r="H77" i="1"/>
  <c r="I77" i="1"/>
  <c r="J77" i="1"/>
  <c r="K77" i="1"/>
  <c r="L77" i="1"/>
  <c r="M77" i="1"/>
  <c r="M88" i="1" l="1"/>
  <c r="I88" i="1"/>
  <c r="E88" i="1"/>
  <c r="L88" i="1"/>
  <c r="H88" i="1"/>
  <c r="K88" i="1"/>
  <c r="G88" i="1"/>
  <c r="J88" i="1"/>
  <c r="F88" i="1"/>
  <c r="C306" i="1"/>
  <c r="D286" i="1"/>
  <c r="C286" i="1" s="1"/>
  <c r="D278" i="1"/>
  <c r="C278" i="1" s="1"/>
  <c r="D246" i="1"/>
  <c r="C246" i="1" s="1"/>
  <c r="D209" i="1" l="1"/>
  <c r="C209" i="1" s="1"/>
  <c r="D203" i="1"/>
  <c r="C203" i="1" s="1"/>
  <c r="D202" i="1"/>
  <c r="C202" i="1" s="1"/>
  <c r="D198" i="1" l="1"/>
  <c r="C198" i="1" s="1"/>
  <c r="E170" i="1"/>
  <c r="F170" i="1"/>
  <c r="G170" i="1"/>
  <c r="H170" i="1"/>
  <c r="I170" i="1"/>
  <c r="J170" i="1"/>
  <c r="K170" i="1"/>
  <c r="L170" i="1"/>
  <c r="M170" i="1"/>
  <c r="D168" i="1"/>
  <c r="C168" i="1" s="1"/>
  <c r="D134" i="1"/>
  <c r="C134" i="1" s="1"/>
  <c r="D117" i="1"/>
  <c r="C117" i="1" s="1"/>
  <c r="E89" i="1"/>
  <c r="F89" i="1"/>
  <c r="G89" i="1"/>
  <c r="H89" i="1"/>
  <c r="I89" i="1"/>
  <c r="J89" i="1"/>
  <c r="K89" i="1"/>
  <c r="L89" i="1"/>
  <c r="M89" i="1"/>
  <c r="D111" i="1"/>
  <c r="C111" i="1" s="1"/>
  <c r="D112" i="1"/>
  <c r="C112" i="1" s="1"/>
  <c r="D108" i="1"/>
  <c r="C108" i="1" s="1"/>
  <c r="D109" i="1"/>
  <c r="C109" i="1" s="1"/>
  <c r="D110" i="1"/>
  <c r="C110" i="1" s="1"/>
  <c r="D107" i="1"/>
  <c r="C107" i="1" s="1"/>
  <c r="D106" i="1"/>
  <c r="C106" i="1" s="1"/>
  <c r="D86" i="1"/>
  <c r="C86" i="1" s="1"/>
  <c r="D75" i="1"/>
  <c r="C75" i="1" s="1"/>
  <c r="D71" i="1"/>
  <c r="C71" i="1" s="1"/>
  <c r="D66" i="1"/>
  <c r="C66" i="1" s="1"/>
  <c r="D64" i="1"/>
  <c r="C64" i="1" s="1"/>
  <c r="E56" i="1"/>
  <c r="E61" i="1" s="1"/>
  <c r="F56" i="1"/>
  <c r="F61" i="1" s="1"/>
  <c r="G56" i="1"/>
  <c r="G61" i="1" s="1"/>
  <c r="H56" i="1"/>
  <c r="H61" i="1" s="1"/>
  <c r="I56" i="1"/>
  <c r="I61" i="1" s="1"/>
  <c r="J56" i="1"/>
  <c r="J61" i="1" s="1"/>
  <c r="K56" i="1"/>
  <c r="K61" i="1" s="1"/>
  <c r="L56" i="1"/>
  <c r="L61" i="1" s="1"/>
  <c r="M56" i="1"/>
  <c r="M61" i="1" s="1"/>
  <c r="D58" i="1"/>
  <c r="C58" i="1" s="1"/>
  <c r="D53" i="1"/>
  <c r="C53" i="1" s="1"/>
  <c r="D54" i="1"/>
  <c r="C54" i="1" s="1"/>
  <c r="D48" i="1"/>
  <c r="C48" i="1" s="1"/>
  <c r="D47" i="1"/>
  <c r="C47" i="1" s="1"/>
  <c r="D36" i="1"/>
  <c r="C36" i="1" s="1"/>
  <c r="D35" i="1"/>
  <c r="C35" i="1"/>
  <c r="D283" i="1" l="1"/>
  <c r="C283" i="1" s="1"/>
  <c r="D282" i="1"/>
  <c r="C282" i="1" s="1"/>
  <c r="D211" i="1"/>
  <c r="C211" i="1" s="1"/>
  <c r="D210" i="1"/>
  <c r="C210" i="1" s="1"/>
  <c r="D208" i="1"/>
  <c r="C208" i="1" s="1"/>
  <c r="D87" i="1"/>
  <c r="C87" i="1" s="1"/>
  <c r="D60" i="1"/>
  <c r="C60" i="1" s="1"/>
  <c r="D52" i="1"/>
  <c r="C52" i="1" s="1"/>
  <c r="F15" i="1"/>
  <c r="F50" i="1" s="1"/>
  <c r="G15" i="1"/>
  <c r="G50" i="1" s="1"/>
  <c r="H15" i="1"/>
  <c r="H50" i="1" s="1"/>
  <c r="I15" i="1"/>
  <c r="I50" i="1" s="1"/>
  <c r="J15" i="1"/>
  <c r="J50" i="1" s="1"/>
  <c r="K15" i="1"/>
  <c r="K50" i="1" s="1"/>
  <c r="L15" i="1"/>
  <c r="L50" i="1" s="1"/>
  <c r="M15" i="1"/>
  <c r="M50" i="1" s="1"/>
  <c r="E15" i="1"/>
  <c r="E50" i="1" s="1"/>
  <c r="D45" i="1"/>
  <c r="C45" i="1" s="1"/>
  <c r="D44" i="1"/>
  <c r="C44" i="1"/>
  <c r="D39" i="1"/>
  <c r="C39" i="1" s="1"/>
  <c r="D38" i="1"/>
  <c r="C38" i="1" s="1"/>
  <c r="D37" i="1"/>
  <c r="C37" i="1" s="1"/>
  <c r="D74" i="1" l="1"/>
  <c r="C74" i="1" s="1"/>
  <c r="E153" i="1" l="1"/>
  <c r="F153" i="1"/>
  <c r="G153" i="1"/>
  <c r="H153" i="1"/>
  <c r="I153" i="1"/>
  <c r="J153" i="1"/>
  <c r="K153" i="1"/>
  <c r="L153" i="1"/>
  <c r="M153" i="1"/>
  <c r="E162" i="1"/>
  <c r="F162" i="1"/>
  <c r="G162" i="1"/>
  <c r="H162" i="1"/>
  <c r="I162" i="1"/>
  <c r="J162" i="1"/>
  <c r="K162" i="1"/>
  <c r="L162" i="1"/>
  <c r="M162" i="1"/>
  <c r="E187" i="1"/>
  <c r="F187" i="1"/>
  <c r="G187" i="1"/>
  <c r="H187" i="1"/>
  <c r="I187" i="1"/>
  <c r="J187" i="1"/>
  <c r="K187" i="1"/>
  <c r="L187" i="1"/>
  <c r="M187" i="1"/>
  <c r="E200" i="1"/>
  <c r="F213" i="1"/>
  <c r="G213" i="1"/>
  <c r="H213" i="1"/>
  <c r="I213" i="1"/>
  <c r="J213" i="1"/>
  <c r="K213" i="1"/>
  <c r="L213" i="1"/>
  <c r="M213" i="1"/>
  <c r="E213" i="1"/>
  <c r="E276" i="1"/>
  <c r="F276" i="1"/>
  <c r="G276" i="1"/>
  <c r="H276" i="1"/>
  <c r="I276" i="1"/>
  <c r="J276" i="1"/>
  <c r="K276" i="1"/>
  <c r="L276" i="1"/>
  <c r="M276" i="1"/>
  <c r="E212" i="1" l="1"/>
  <c r="D43" i="1"/>
  <c r="C43" i="1" s="1"/>
  <c r="D161" i="1"/>
  <c r="C161" i="1" s="1"/>
  <c r="D41" i="1"/>
  <c r="C41" i="1" s="1"/>
  <c r="D42" i="1"/>
  <c r="C42" i="1" s="1"/>
  <c r="D40" i="1"/>
  <c r="C40" i="1" s="1"/>
  <c r="D100" i="1"/>
  <c r="C100" i="1" s="1"/>
  <c r="D102" i="1"/>
  <c r="C102" i="1" s="1"/>
  <c r="D101" i="1"/>
  <c r="C101" i="1" s="1"/>
  <c r="D104" i="1"/>
  <c r="C104" i="1" s="1"/>
  <c r="D103" i="1"/>
  <c r="C103" i="1" s="1"/>
  <c r="D114" i="1"/>
  <c r="C114" i="1" s="1"/>
  <c r="D105" i="1"/>
  <c r="C105" i="1" s="1"/>
  <c r="D186" i="1"/>
  <c r="C186" i="1" s="1"/>
  <c r="D225" i="1"/>
  <c r="C225" i="1" s="1"/>
  <c r="D224" i="1"/>
  <c r="C224" i="1" s="1"/>
  <c r="D223" i="1"/>
  <c r="C223" i="1" s="1"/>
  <c r="D233" i="1"/>
  <c r="C233" i="1" s="1"/>
  <c r="D232" i="1"/>
  <c r="C232" i="1" s="1"/>
  <c r="D243" i="1"/>
  <c r="C243" i="1" s="1"/>
  <c r="D242" i="1"/>
  <c r="C242" i="1" s="1"/>
  <c r="D264" i="1"/>
  <c r="C264" i="1" s="1"/>
  <c r="D285" i="1"/>
  <c r="C285" i="1" s="1"/>
  <c r="D301" i="1"/>
  <c r="C301" i="1" s="1"/>
  <c r="D284" i="1"/>
  <c r="C284" i="1" s="1"/>
  <c r="D304" i="1"/>
  <c r="C304" i="1" s="1"/>
  <c r="D222" i="1" l="1"/>
  <c r="C222" i="1" s="1"/>
  <c r="D237" i="1"/>
  <c r="C237" i="1" s="1"/>
  <c r="E115" i="1"/>
  <c r="F115" i="1"/>
  <c r="G115" i="1"/>
  <c r="H115" i="1"/>
  <c r="I115" i="1"/>
  <c r="J115" i="1"/>
  <c r="K115" i="1"/>
  <c r="L115" i="1"/>
  <c r="M115" i="1"/>
  <c r="D127" i="1"/>
  <c r="C127" i="1" s="1"/>
  <c r="D185" i="1"/>
  <c r="C185" i="1" s="1"/>
  <c r="D184" i="1"/>
  <c r="C184" i="1" s="1"/>
  <c r="D183" i="1"/>
  <c r="C183" i="1"/>
  <c r="D182" i="1"/>
  <c r="C182" i="1" s="1"/>
  <c r="D199" i="1"/>
  <c r="C199" i="1" s="1"/>
  <c r="D197" i="1"/>
  <c r="C197" i="1" s="1"/>
  <c r="D126" i="1"/>
  <c r="C126" i="1" s="1"/>
  <c r="E128" i="1"/>
  <c r="F128" i="1"/>
  <c r="G128" i="1"/>
  <c r="H128" i="1"/>
  <c r="I128" i="1"/>
  <c r="J128" i="1"/>
  <c r="K128" i="1"/>
  <c r="L128" i="1"/>
  <c r="M128" i="1"/>
  <c r="D130" i="1"/>
  <c r="C130" i="1" s="1"/>
  <c r="D125" i="1"/>
  <c r="C125" i="1" s="1"/>
  <c r="D80" i="1"/>
  <c r="C80" i="1" s="1"/>
  <c r="D34" i="1"/>
  <c r="C34" i="1" s="1"/>
  <c r="D33" i="1"/>
  <c r="C33" i="1" s="1"/>
  <c r="D32" i="1"/>
  <c r="C32" i="1" s="1"/>
  <c r="D31" i="1"/>
  <c r="C31" i="1" s="1"/>
  <c r="D123" i="1" l="1"/>
  <c r="C123" i="1" s="1"/>
  <c r="D16" i="1" l="1"/>
  <c r="D30" i="1"/>
  <c r="D122" i="1" l="1"/>
  <c r="C122" i="1" s="1"/>
  <c r="D298" i="1" l="1"/>
  <c r="C298" i="1" s="1"/>
  <c r="D274" i="1" l="1"/>
  <c r="C274" i="1" s="1"/>
  <c r="D249" i="1" l="1"/>
  <c r="C249" i="1" s="1"/>
  <c r="D299" i="1" l="1"/>
  <c r="C299" i="1" s="1"/>
  <c r="D55" i="1" l="1"/>
  <c r="C55" i="1" s="1"/>
  <c r="D263" i="1" l="1"/>
  <c r="C263" i="1" s="1"/>
  <c r="D85" i="1" l="1"/>
  <c r="C85" i="1" s="1"/>
  <c r="D245" i="1"/>
  <c r="C245" i="1" s="1"/>
  <c r="D262" i="1" l="1"/>
  <c r="C262" i="1" s="1"/>
  <c r="G136" i="1" l="1"/>
  <c r="H200" i="1" l="1"/>
  <c r="H212" i="1" s="1"/>
  <c r="D252" i="1" l="1"/>
  <c r="C252" i="1" s="1"/>
  <c r="D79" i="1" l="1"/>
  <c r="D78" i="1" s="1"/>
  <c r="C79" i="1" l="1"/>
  <c r="C78" i="1" s="1"/>
  <c r="D275" i="1"/>
  <c r="C275" i="1" s="1"/>
  <c r="F200" i="1" l="1"/>
  <c r="F212" i="1" s="1"/>
  <c r="G200" i="1"/>
  <c r="G212" i="1" s="1"/>
  <c r="I200" i="1"/>
  <c r="I212" i="1" s="1"/>
  <c r="J200" i="1"/>
  <c r="J212" i="1" s="1"/>
  <c r="K200" i="1"/>
  <c r="K212" i="1" s="1"/>
  <c r="L200" i="1"/>
  <c r="L212" i="1" s="1"/>
  <c r="M200" i="1"/>
  <c r="M212" i="1" s="1"/>
  <c r="D204" i="1"/>
  <c r="C204" i="1" s="1"/>
  <c r="D57" i="1" l="1"/>
  <c r="D56" i="1" s="1"/>
  <c r="D59" i="1"/>
  <c r="D273" i="1" l="1"/>
  <c r="C273" i="1" s="1"/>
  <c r="D272" i="1"/>
  <c r="C272" i="1" s="1"/>
  <c r="D271" i="1"/>
  <c r="C271" i="1" s="1"/>
  <c r="D270" i="1"/>
  <c r="C270" i="1" s="1"/>
  <c r="D269" i="1"/>
  <c r="C269" i="1" s="1"/>
  <c r="D268" i="1"/>
  <c r="C268" i="1" s="1"/>
  <c r="D265" i="1"/>
  <c r="C265" i="1" s="1"/>
  <c r="D121" i="1" l="1"/>
  <c r="C121" i="1" s="1"/>
  <c r="D124" i="1"/>
  <c r="C124" i="1" s="1"/>
  <c r="C30" i="1" l="1"/>
  <c r="D118" i="1" l="1"/>
  <c r="D119" i="1"/>
  <c r="C119" i="1" s="1"/>
  <c r="E136" i="1" l="1"/>
  <c r="F136" i="1"/>
  <c r="H136" i="1"/>
  <c r="I136" i="1"/>
  <c r="J136" i="1"/>
  <c r="K136" i="1"/>
  <c r="L136" i="1"/>
  <c r="M136" i="1"/>
  <c r="E131" i="1"/>
  <c r="F131" i="1"/>
  <c r="G131" i="1"/>
  <c r="G152" i="1" s="1"/>
  <c r="H131" i="1"/>
  <c r="I131" i="1"/>
  <c r="J131" i="1"/>
  <c r="K131" i="1"/>
  <c r="L131" i="1"/>
  <c r="M131" i="1"/>
  <c r="D206" i="1"/>
  <c r="C206" i="1" s="1"/>
  <c r="D302" i="1"/>
  <c r="C302" i="1" s="1"/>
  <c r="D303" i="1"/>
  <c r="C303" i="1" s="1"/>
  <c r="D151" i="1"/>
  <c r="C151" i="1" s="1"/>
  <c r="D196" i="1"/>
  <c r="D160" i="1"/>
  <c r="C160" i="1" s="1"/>
  <c r="D300" i="1"/>
  <c r="C300" i="1" s="1"/>
  <c r="D84" i="1"/>
  <c r="C84" i="1" s="1"/>
  <c r="D72" i="1"/>
  <c r="C72" i="1" s="1"/>
  <c r="D73" i="1"/>
  <c r="C73" i="1" s="1"/>
  <c r="D68" i="1"/>
  <c r="C68" i="1" s="1"/>
  <c r="D69" i="1"/>
  <c r="C69" i="1" s="1"/>
  <c r="D70" i="1"/>
  <c r="C70" i="1" s="1"/>
  <c r="D195" i="1"/>
  <c r="C195" i="1" s="1"/>
  <c r="M152" i="1" l="1"/>
  <c r="I152" i="1"/>
  <c r="L152" i="1"/>
  <c r="K152" i="1"/>
  <c r="F152" i="1"/>
  <c r="H152" i="1"/>
  <c r="J152" i="1"/>
  <c r="E152" i="1"/>
  <c r="C196" i="1"/>
  <c r="D292" i="1"/>
  <c r="C292" i="1" s="1"/>
  <c r="D259" i="1" l="1"/>
  <c r="C259" i="1" s="1"/>
  <c r="D214" i="1"/>
  <c r="D215" i="1"/>
  <c r="C215" i="1" s="1"/>
  <c r="D216" i="1"/>
  <c r="C216" i="1" s="1"/>
  <c r="D217" i="1"/>
  <c r="D218" i="1"/>
  <c r="C218" i="1" s="1"/>
  <c r="D219" i="1"/>
  <c r="C219" i="1" s="1"/>
  <c r="D220" i="1"/>
  <c r="C220" i="1" s="1"/>
  <c r="D221" i="1"/>
  <c r="C221" i="1" s="1"/>
  <c r="D226" i="1"/>
  <c r="C226" i="1" s="1"/>
  <c r="D227" i="1"/>
  <c r="C227" i="1" s="1"/>
  <c r="D228" i="1"/>
  <c r="C228" i="1" s="1"/>
  <c r="D229" i="1"/>
  <c r="C229" i="1" s="1"/>
  <c r="D230" i="1"/>
  <c r="C230" i="1" s="1"/>
  <c r="D231" i="1"/>
  <c r="C231" i="1" s="1"/>
  <c r="D234" i="1"/>
  <c r="C234" i="1" s="1"/>
  <c r="D235" i="1"/>
  <c r="C235" i="1" s="1"/>
  <c r="D236" i="1"/>
  <c r="C236" i="1" s="1"/>
  <c r="D238" i="1"/>
  <c r="C238" i="1" s="1"/>
  <c r="D239" i="1"/>
  <c r="C239" i="1" s="1"/>
  <c r="D240" i="1"/>
  <c r="C240" i="1" s="1"/>
  <c r="D241" i="1"/>
  <c r="C241" i="1" s="1"/>
  <c r="D244" i="1"/>
  <c r="C244" i="1" s="1"/>
  <c r="D247" i="1"/>
  <c r="C247" i="1" s="1"/>
  <c r="D248" i="1"/>
  <c r="C248" i="1" s="1"/>
  <c r="D250" i="1"/>
  <c r="C250" i="1" s="1"/>
  <c r="D251" i="1"/>
  <c r="C251" i="1" s="1"/>
  <c r="D253" i="1"/>
  <c r="C253" i="1" s="1"/>
  <c r="D254" i="1"/>
  <c r="C254" i="1" s="1"/>
  <c r="D255" i="1"/>
  <c r="C255" i="1" s="1"/>
  <c r="D256" i="1"/>
  <c r="C256" i="1" s="1"/>
  <c r="D257" i="1"/>
  <c r="C257" i="1" s="1"/>
  <c r="D258" i="1"/>
  <c r="C258" i="1" s="1"/>
  <c r="D260" i="1"/>
  <c r="C260" i="1" s="1"/>
  <c r="D261" i="1"/>
  <c r="C261" i="1" s="1"/>
  <c r="D266" i="1"/>
  <c r="C266" i="1" s="1"/>
  <c r="D267" i="1"/>
  <c r="C267" i="1" s="1"/>
  <c r="D295" i="1"/>
  <c r="C295" i="1" s="1"/>
  <c r="D294" i="1"/>
  <c r="C294" i="1" s="1"/>
  <c r="D154" i="1"/>
  <c r="D155" i="1"/>
  <c r="C155" i="1" s="1"/>
  <c r="D156" i="1"/>
  <c r="C156" i="1" s="1"/>
  <c r="D157" i="1"/>
  <c r="C157" i="1" s="1"/>
  <c r="D158" i="1"/>
  <c r="C158" i="1" s="1"/>
  <c r="D159" i="1"/>
  <c r="C159" i="1" s="1"/>
  <c r="D18" i="1"/>
  <c r="C18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17" i="1"/>
  <c r="D29" i="1"/>
  <c r="C29" i="1" s="1"/>
  <c r="D49" i="1"/>
  <c r="D46" i="1"/>
  <c r="C46" i="1" s="1"/>
  <c r="D51" i="1"/>
  <c r="D61" i="1" s="1"/>
  <c r="C59" i="1"/>
  <c r="C57" i="1"/>
  <c r="C56" i="1" s="1"/>
  <c r="D62" i="1"/>
  <c r="D65" i="1"/>
  <c r="C65" i="1" s="1"/>
  <c r="D63" i="1"/>
  <c r="C63" i="1" s="1"/>
  <c r="D67" i="1"/>
  <c r="C67" i="1" s="1"/>
  <c r="D76" i="1"/>
  <c r="D116" i="1"/>
  <c r="C118" i="1"/>
  <c r="D120" i="1"/>
  <c r="C120" i="1" s="1"/>
  <c r="D140" i="1"/>
  <c r="C140" i="1" s="1"/>
  <c r="D137" i="1"/>
  <c r="D138" i="1"/>
  <c r="C138" i="1" s="1"/>
  <c r="D139" i="1"/>
  <c r="C139" i="1" s="1"/>
  <c r="D141" i="1"/>
  <c r="C141" i="1" s="1"/>
  <c r="D142" i="1"/>
  <c r="C142" i="1" s="1"/>
  <c r="D143" i="1"/>
  <c r="C143" i="1" s="1"/>
  <c r="D144" i="1"/>
  <c r="C144" i="1" s="1"/>
  <c r="D145" i="1"/>
  <c r="C145" i="1" s="1"/>
  <c r="D146" i="1"/>
  <c r="C146" i="1" s="1"/>
  <c r="D147" i="1"/>
  <c r="C147" i="1" s="1"/>
  <c r="D148" i="1"/>
  <c r="C148" i="1" s="1"/>
  <c r="D149" i="1"/>
  <c r="C149" i="1" s="1"/>
  <c r="D150" i="1"/>
  <c r="C150" i="1" s="1"/>
  <c r="D132" i="1"/>
  <c r="D133" i="1"/>
  <c r="C133" i="1" s="1"/>
  <c r="D135" i="1"/>
  <c r="C135" i="1" s="1"/>
  <c r="D129" i="1"/>
  <c r="D90" i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277" i="1"/>
  <c r="D280" i="1"/>
  <c r="D281" i="1"/>
  <c r="C281" i="1" s="1"/>
  <c r="D288" i="1"/>
  <c r="C288" i="1" s="1"/>
  <c r="D289" i="1"/>
  <c r="C289" i="1" s="1"/>
  <c r="D287" i="1"/>
  <c r="C287" i="1" s="1"/>
  <c r="D290" i="1"/>
  <c r="C290" i="1" s="1"/>
  <c r="D291" i="1"/>
  <c r="C291" i="1" s="1"/>
  <c r="D293" i="1"/>
  <c r="C293" i="1" s="1"/>
  <c r="D296" i="1"/>
  <c r="C296" i="1" s="1"/>
  <c r="D297" i="1"/>
  <c r="C297" i="1" s="1"/>
  <c r="D82" i="1"/>
  <c r="D83" i="1"/>
  <c r="C83" i="1" s="1"/>
  <c r="D163" i="1"/>
  <c r="D164" i="1"/>
  <c r="C164" i="1" s="1"/>
  <c r="D165" i="1"/>
  <c r="C165" i="1" s="1"/>
  <c r="D166" i="1"/>
  <c r="C166" i="1" s="1"/>
  <c r="D167" i="1"/>
  <c r="C167" i="1" s="1"/>
  <c r="D169" i="1"/>
  <c r="C169" i="1" s="1"/>
  <c r="D171" i="1"/>
  <c r="D172" i="1"/>
  <c r="C172" i="1" s="1"/>
  <c r="D173" i="1"/>
  <c r="C173" i="1" s="1"/>
  <c r="D174" i="1"/>
  <c r="C174" i="1" s="1"/>
  <c r="D175" i="1"/>
  <c r="C175" i="1" s="1"/>
  <c r="D176" i="1"/>
  <c r="C176" i="1" s="1"/>
  <c r="D177" i="1"/>
  <c r="C177" i="1" s="1"/>
  <c r="D178" i="1"/>
  <c r="C178" i="1" s="1"/>
  <c r="D179" i="1"/>
  <c r="C179" i="1" s="1"/>
  <c r="D180" i="1"/>
  <c r="C180" i="1" s="1"/>
  <c r="D181" i="1"/>
  <c r="C181" i="1" s="1"/>
  <c r="D188" i="1"/>
  <c r="D189" i="1"/>
  <c r="C189" i="1" s="1"/>
  <c r="D190" i="1"/>
  <c r="C190" i="1" s="1"/>
  <c r="D191" i="1"/>
  <c r="C191" i="1" s="1"/>
  <c r="D192" i="1"/>
  <c r="C192" i="1" s="1"/>
  <c r="D193" i="1"/>
  <c r="C193" i="1" s="1"/>
  <c r="D194" i="1"/>
  <c r="C194" i="1" s="1"/>
  <c r="D201" i="1"/>
  <c r="D200" i="1" s="1"/>
  <c r="D205" i="1"/>
  <c r="C205" i="1" s="1"/>
  <c r="D207" i="1"/>
  <c r="C207" i="1" s="1"/>
  <c r="D77" i="1" l="1"/>
  <c r="D81" i="1"/>
  <c r="D88" i="1" s="1"/>
  <c r="D170" i="1"/>
  <c r="D89" i="1"/>
  <c r="C49" i="1"/>
  <c r="D15" i="1"/>
  <c r="D50" i="1" s="1"/>
  <c r="C76" i="1"/>
  <c r="D187" i="1"/>
  <c r="D153" i="1"/>
  <c r="D162" i="1"/>
  <c r="C280" i="1"/>
  <c r="D276" i="1"/>
  <c r="D213" i="1"/>
  <c r="C129" i="1"/>
  <c r="C128" i="1" s="1"/>
  <c r="D128" i="1"/>
  <c r="D115" i="1"/>
  <c r="C217" i="1"/>
  <c r="C17" i="1"/>
  <c r="C16" i="1"/>
  <c r="M305" i="1"/>
  <c r="I305" i="1"/>
  <c r="E305" i="1"/>
  <c r="C214" i="1"/>
  <c r="L305" i="1"/>
  <c r="H305" i="1"/>
  <c r="C171" i="1"/>
  <c r="C170" i="1" s="1"/>
  <c r="C82" i="1"/>
  <c r="C81" i="1" s="1"/>
  <c r="C88" i="1" s="1"/>
  <c r="C116" i="1"/>
  <c r="C115" i="1" s="1"/>
  <c r="C51" i="1"/>
  <c r="C61" i="1" s="1"/>
  <c r="K305" i="1"/>
  <c r="G305" i="1"/>
  <c r="C90" i="1"/>
  <c r="C89" i="1" s="1"/>
  <c r="C132" i="1"/>
  <c r="C131" i="1" s="1"/>
  <c r="D131" i="1"/>
  <c r="C277" i="1"/>
  <c r="J305" i="1"/>
  <c r="F305" i="1"/>
  <c r="C201" i="1"/>
  <c r="C200" i="1" s="1"/>
  <c r="C163" i="1"/>
  <c r="C162" i="1" s="1"/>
  <c r="C137" i="1"/>
  <c r="C136" i="1" s="1"/>
  <c r="D136" i="1"/>
  <c r="C188" i="1"/>
  <c r="C187" i="1" s="1"/>
  <c r="C154" i="1"/>
  <c r="C153" i="1" s="1"/>
  <c r="C62" i="1"/>
  <c r="C152" i="1" l="1"/>
  <c r="C77" i="1"/>
  <c r="C212" i="1"/>
  <c r="D212" i="1"/>
  <c r="D152" i="1"/>
  <c r="C276" i="1"/>
  <c r="C15" i="1"/>
  <c r="C50" i="1" s="1"/>
  <c r="C213" i="1"/>
  <c r="D305" i="1" l="1"/>
  <c r="C305" i="1"/>
</calcChain>
</file>

<file path=xl/sharedStrings.xml><?xml version="1.0" encoding="utf-8"?>
<sst xmlns="http://schemas.openxmlformats.org/spreadsheetml/2006/main" count="482" uniqueCount="353">
  <si>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</si>
  <si>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</si>
  <si>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</si>
  <si>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</si>
  <si>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</si>
  <si>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</si>
  <si>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</si>
  <si>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</si>
  <si>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</si>
  <si>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</si>
  <si>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</si>
  <si>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</si>
  <si>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</si>
  <si>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</si>
  <si>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</si>
  <si>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</si>
  <si>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</si>
  <si>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</si>
  <si>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</si>
  <si>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</si>
  <si>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</si>
  <si>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</si>
  <si>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</si>
  <si>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</si>
  <si>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</si>
  <si>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</si>
  <si>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</si>
  <si>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</si>
  <si>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</si>
  <si>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</si>
  <si>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</si>
  <si>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</si>
  <si>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</si>
  <si>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</si>
  <si>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</si>
  <si>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</si>
  <si>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</si>
  <si>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</si>
  <si>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</si>
  <si>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</si>
  <si>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</si>
  <si>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</si>
  <si>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</si>
  <si>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</si>
  <si>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</si>
  <si>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</si>
  <si>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</si>
  <si>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</si>
  <si>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</si>
  <si>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</si>
  <si>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</si>
  <si>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</si>
  <si>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</si>
  <si>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</si>
  <si>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</si>
  <si>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</si>
  <si>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</si>
  <si>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</si>
  <si>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</si>
  <si>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</si>
  <si>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</si>
  <si>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</si>
  <si>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</si>
  <si>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</si>
  <si>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</si>
  <si>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</si>
  <si>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</si>
  <si>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</si>
  <si>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</si>
  <si>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</si>
  <si>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</si>
  <si>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</si>
  <si>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</si>
  <si>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</si>
  <si>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</si>
  <si>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</si>
  <si>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</si>
  <si>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</si>
  <si>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</si>
  <si>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</si>
  <si>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</si>
  <si>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</si>
  <si>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</si>
  <si>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</si>
  <si>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</si>
  <si>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</si>
  <si>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</si>
  <si>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</si>
  <si>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</si>
  <si>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</si>
  <si>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</si>
  <si>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</si>
  <si>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</si>
  <si>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</si>
  <si>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</si>
  <si>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</si>
  <si>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</si>
  <si>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</si>
  <si>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</si>
  <si>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</si>
  <si>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</si>
  <si>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</si>
  <si>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</si>
  <si>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</si>
  <si>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</si>
  <si>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</si>
  <si>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</si>
  <si>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</si>
  <si>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</si>
  <si>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</si>
  <si>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</si>
  <si>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</si>
  <si>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</si>
  <si>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</si>
  <si>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</si>
  <si>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</si>
  <si>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</si>
  <si>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</si>
  <si>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</si>
  <si>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</si>
  <si>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</si>
  <si>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</si>
  <si>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</si>
  <si>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</si>
  <si>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</si>
  <si>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</si>
  <si>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</si>
  <si>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</si>
  <si>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</si>
  <si>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</si>
  <si>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</si>
  <si>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</si>
  <si>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</si>
  <si>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</si>
  <si>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</si>
  <si>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</si>
  <si>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</si>
  <si>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</si>
  <si>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</si>
  <si>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</si>
  <si>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</si>
  <si>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</si>
  <si>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</si>
  <si>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</si>
  <si>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</si>
  <si>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</si>
  <si>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</si>
  <si>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</si>
  <si>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</si>
  <si>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</si>
  <si>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</si>
  <si>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</si>
  <si>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</si>
  <si>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</si>
  <si>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</si>
  <si>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</si>
  <si>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</si>
  <si>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</si>
  <si>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</si>
  <si>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</si>
  <si>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</si>
  <si>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</si>
  <si>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</si>
  <si>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</si>
  <si>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</si>
  <si>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</si>
  <si>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</si>
  <si>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</si>
  <si>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</si>
  <si>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</si>
  <si>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</si>
  <si>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</si>
  <si>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</si>
  <si>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</si>
  <si>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</si>
  <si>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</si>
  <si>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</si>
  <si>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</si>
  <si>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</si>
  <si>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</si>
  <si>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</si>
  <si>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</si>
  <si>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SPC projekts pieaugušo rehabilitācijai</t>
  </si>
  <si>
    <t>04.510.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</si>
  <si>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</si>
  <si>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</si>
  <si>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</si>
  <si>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</si>
  <si>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</si>
  <si>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</si>
  <si>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</si>
  <si>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</si>
  <si>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</si>
  <si>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</si>
  <si>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</si>
  <si>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</si>
  <si>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</si>
  <si>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</si>
  <si>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</si>
  <si>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</si>
  <si>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</si>
  <si>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</si>
  <si>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</si>
  <si>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Dienesta viesnīcas uzturēšana</t>
  </si>
  <si>
    <t>Dienesta viesnīcas aprīkojums</t>
  </si>
  <si>
    <t>DAVV projekts 8.5.1.0/16/J/001</t>
  </si>
  <si>
    <t>09.821</t>
  </si>
  <si>
    <t>PIUAC ENI-LLB projekts</t>
  </si>
  <si>
    <t>Dobeles pilsētas stadiona rekon.</t>
  </si>
  <si>
    <t>Līdzfinansējums centralizētās kanalizācijas pieslēgumu ierīkošanai</t>
  </si>
  <si>
    <t>PIUAC MED-CRAFT projekts</t>
  </si>
  <si>
    <t>9.820</t>
  </si>
  <si>
    <t>PIUAC Tour de Craft projekts</t>
  </si>
  <si>
    <t>LEADER projekti</t>
  </si>
  <si>
    <t>DI Dobeles novada projekts</t>
  </si>
  <si>
    <t>Dobeles kultūras nama aprīkojums</t>
  </si>
  <si>
    <t>Latvijas skolu jaunatnes dziesmu un deju svētki</t>
  </si>
  <si>
    <t>1. vsk.  Erasmus + Water for life  projekts</t>
  </si>
  <si>
    <t>DOBELES NOVADA PAŠVALDĪBAS 2021.GADA PAMATBUDŽETA IZDEVUMI</t>
  </si>
  <si>
    <t>Ģimenes asistenta pakalpojuma aprobēšana-pilotprojekts</t>
  </si>
  <si>
    <t>Kapellas uzturēšana</t>
  </si>
  <si>
    <t>Sekojot Livonijas ordeņa krustniešu gājienam rietumu Zemgalē LLI-453</t>
  </si>
  <si>
    <t>Koordinācijas centra ierīkošana LAT-LIT 499</t>
  </si>
  <si>
    <t>Teritorijas attīstības plānošanas dok.izstrāde</t>
  </si>
  <si>
    <t>Starpskolu strarēģiskā partnerība ERASMUS+Izglītības pārvalde(st.74)</t>
  </si>
  <si>
    <t>Skolas ielas pārbūve 3. kārta</t>
  </si>
  <si>
    <t>Vēlēšanu komisija</t>
  </si>
  <si>
    <t xml:space="preserve"> Erasmus projekts+Spodrītis PII</t>
  </si>
  <si>
    <t>Novada teritorijas attīstība un uzturēšana-remonti</t>
  </si>
  <si>
    <t>Atelpas brīža pakalpojums  ĢAC Lejasstrazdi</t>
  </si>
  <si>
    <t>Puķu ielas seguma atjaunošana</t>
  </si>
  <si>
    <t>Līdzfinansējums daudzstāvu māju pagalmu remontiem</t>
  </si>
  <si>
    <t>Remontdari novada iestādes (st.6605)</t>
  </si>
  <si>
    <t>budžets 2021.gadam."</t>
  </si>
  <si>
    <t>Projekts "TAD tālāk kopā"</t>
  </si>
  <si>
    <t>Velo trases Pamptreks izbūve Dobelē</t>
  </si>
  <si>
    <t>Administrācija Tērvete</t>
  </si>
  <si>
    <t>Klientu apkalpošanas centrs Tērvete</t>
  </si>
  <si>
    <t>Augstkalnes pagasta pārvalde</t>
  </si>
  <si>
    <t>Bukaišu pagasta pārvalde</t>
  </si>
  <si>
    <t>Atkritumu savākšana Tērvete</t>
  </si>
  <si>
    <t>Attīrīšanas iestaises Tērvete</t>
  </si>
  <si>
    <t>Ūdensapgāde Tērvete</t>
  </si>
  <si>
    <t>Kultūras nams Tērvete</t>
  </si>
  <si>
    <t>Sports Tērvete</t>
  </si>
  <si>
    <t>Bukaišu tautas nams</t>
  </si>
  <si>
    <t>Tērvetes bibliotēka</t>
  </si>
  <si>
    <t>Augstkalnes bibliotēka</t>
  </si>
  <si>
    <t>Bites bibliotēka</t>
  </si>
  <si>
    <t>Bukaišu bibliotēka</t>
  </si>
  <si>
    <t>Augstkalnes vidusskola</t>
  </si>
  <si>
    <t>A.Brigaderes PG Sprīdītis</t>
  </si>
  <si>
    <t>Atbalsts biedrībām Auce</t>
  </si>
  <si>
    <t>Projekts"Atver sirdi Zemgalē" AUCE</t>
  </si>
  <si>
    <t>Projekts "PROTI un DARI" PIUAC Auce</t>
  </si>
  <si>
    <t>Bēnes Mūzikas un mākslas skola</t>
  </si>
  <si>
    <t>Auces Mūzikas skola</t>
  </si>
  <si>
    <t>Bēnes vidusskola</t>
  </si>
  <si>
    <t>Auces vidusskola</t>
  </si>
  <si>
    <t>Bēnes pagasta  pirmskolas izglītības iestāde "Rūķīši"</t>
  </si>
  <si>
    <t>Vecauces pagasta  pirmskolas izglītības iestāde "Vecauce"</t>
  </si>
  <si>
    <t>Auces bibliotēka</t>
  </si>
  <si>
    <t>Auces Kultūras centrs</t>
  </si>
  <si>
    <t>Vītiņi</t>
  </si>
  <si>
    <t>Ukri</t>
  </si>
  <si>
    <t>Lielauce</t>
  </si>
  <si>
    <t>Īle</t>
  </si>
  <si>
    <t>Bēne</t>
  </si>
  <si>
    <t>Ukru pagasta KAP</t>
  </si>
  <si>
    <t>Lielauces pagasta pārvalde</t>
  </si>
  <si>
    <t>Īles pagasta KAP</t>
  </si>
  <si>
    <t>Bēnes pagasta pārvalde</t>
  </si>
  <si>
    <t>Ielu rekonstrukcija-būvprojekti</t>
  </si>
  <si>
    <t>Baznīcas ielas seguma pārbūve, Dobelē</t>
  </si>
  <si>
    <t>Skolas ielas pārbūve Auru pagastā</t>
  </si>
  <si>
    <t>Ukru feldšeru-veselības punkts</t>
  </si>
  <si>
    <t>Dobeles sporta centrs</t>
  </si>
  <si>
    <t>Erasmis Bērzupe Nr.2020-1-DL01KA 229-016 (st.76)</t>
  </si>
  <si>
    <t>Mākslas skola KKF Nr.2021-I VIZ04032 (st.78)</t>
  </si>
  <si>
    <t>Dobeles sākumskola-starskolu stratēģiskā partnerība ERASMUS (st.73)</t>
  </si>
  <si>
    <t>Bērzupes ERASMUS projekts - stratēģiskās skolu apmaiņas partnerības (st.72)</t>
  </si>
  <si>
    <t>Pašvaldības administrācija Auce</t>
  </si>
  <si>
    <t>Pašvaldības administrācija-KAC atalgojums un uzturēšana Auce</t>
  </si>
  <si>
    <t>Pašvaldības administrācija-projekts Auces iedzīvotāju iesaistīšanas veselības veicināšna un nostiprināšanas pasākumos</t>
  </si>
  <si>
    <t>Savstarpējie norēķini-izglītība Auce</t>
  </si>
  <si>
    <t>Finanšu darbība</t>
  </si>
  <si>
    <t>Pašvaldības policija Dobele</t>
  </si>
  <si>
    <t>Pašvaldības policija Auce</t>
  </si>
  <si>
    <t>Bāriņtiesas Dobele</t>
  </si>
  <si>
    <t>Bāriņtiesas Auce</t>
  </si>
  <si>
    <t>Dabas resursu nodoklis Auce</t>
  </si>
  <si>
    <t>Auce teritorija</t>
  </si>
  <si>
    <t>Autoceļu fonds Auce</t>
  </si>
  <si>
    <t>08.280</t>
  </si>
  <si>
    <t>Deju svētki Auce</t>
  </si>
  <si>
    <t>08.600</t>
  </si>
  <si>
    <t>Projekti Auce</t>
  </si>
  <si>
    <t>08.910</t>
  </si>
  <si>
    <t>Centralizētās kanalizācijas sistēmas pieslēgumi</t>
  </si>
  <si>
    <t>08.920</t>
  </si>
  <si>
    <t>Sporta pasākumi Auce</t>
  </si>
  <si>
    <t>Auces pirmskolas izglītības iestāde "Pīlādzītis"</t>
  </si>
  <si>
    <t>09.600</t>
  </si>
  <si>
    <t>Pieaugušo izglītības un uzņēmējdarbības atbalsta centrs Auce</t>
  </si>
  <si>
    <t>Projekts"Atver sirdi Zemgalē" Dobele</t>
  </si>
  <si>
    <t>Auces sociālais dienests</t>
  </si>
  <si>
    <t>Auces  Sociālais dienests LAT-LIT projekts</t>
  </si>
  <si>
    <t>Auces sociālais dienests-ārštats (asistenti)</t>
  </si>
  <si>
    <t>Kredītu pamatsummas nomaksa Dobele</t>
  </si>
  <si>
    <t>Kredītu pamatsummas nomaksa Auce</t>
  </si>
  <si>
    <t>Deputāti, komisijas Tērvete</t>
  </si>
  <si>
    <t>Tērvetes pagasta pārvalde</t>
  </si>
  <si>
    <t>Kredītu procentu nomaksa Tērvete</t>
  </si>
  <si>
    <t>Izdevumi neparedzētiem gadījumiem Tērvete</t>
  </si>
  <si>
    <t>Apsardze</t>
  </si>
  <si>
    <t>Pašvaldības policija Tērvete</t>
  </si>
  <si>
    <t>Ugunsdzēsības dienests Tērvete</t>
  </si>
  <si>
    <t>Bezdarbnieki sabiedriskos darbos Tērvete</t>
  </si>
  <si>
    <t>Būvvalde Dobele</t>
  </si>
  <si>
    <t>Būvvalde Tērvete</t>
  </si>
  <si>
    <t>Ceļu ikdienas uzturēšana Dobele</t>
  </si>
  <si>
    <t>Ceļu ikdienas uzturēšana Tērvete</t>
  </si>
  <si>
    <t>Objektu privatizācija</t>
  </si>
  <si>
    <t>Dabas resursu nodoklis Tērvete</t>
  </si>
  <si>
    <t>Labiekārtošana Tērvete</t>
  </si>
  <si>
    <t>Transports Tērvete</t>
  </si>
  <si>
    <t>Mājokļu apsaimniekošana Tērvete</t>
  </si>
  <si>
    <t>Mājas Labrenči siltināšanas projekts</t>
  </si>
  <si>
    <t>Bukaišu katlu māja - internāts</t>
  </si>
  <si>
    <t>Labrenči katlu māja</t>
  </si>
  <si>
    <t>Sanatorijas 4 katlu māja</t>
  </si>
  <si>
    <t>Kroņauce katlu māja</t>
  </si>
  <si>
    <t>Attīstības plānošanas nodaļa Dobelē</t>
  </si>
  <si>
    <t>Attīstības plānošanas nodaļa Tērvete</t>
  </si>
  <si>
    <t>Gājēju celiņš gar Bauska-Dobele projekts</t>
  </si>
  <si>
    <t>Tērvetes pilsdrupas konservācija projekts</t>
  </si>
  <si>
    <t>Ielu apgaismojums Tērvete</t>
  </si>
  <si>
    <t>Draudzīgā pašvaldība ģimenēm</t>
  </si>
  <si>
    <t>Pašdarbības kolektīvi Tērvete</t>
  </si>
  <si>
    <t>Autobuss kultūra Tērvete</t>
  </si>
  <si>
    <t>Finansējums biedribām Tērvete</t>
  </si>
  <si>
    <t>Kroņauce stadiona pārbūve</t>
  </si>
  <si>
    <t>A.Brigaderes pamatskola</t>
  </si>
  <si>
    <t>Skolas soma Tērvete</t>
  </si>
  <si>
    <t>Izglītības vadība, skolēnu autobusi Tērvete</t>
  </si>
  <si>
    <t>9.810</t>
  </si>
  <si>
    <t>Savstarpējie norēķini izglītība Tērvete</t>
  </si>
  <si>
    <t>Bāriņtiesa Tērvete</t>
  </si>
  <si>
    <t>Soc.dienests Tērvete</t>
  </si>
  <si>
    <t>Kredītu pamatsummas nomaksa Tērvete</t>
  </si>
  <si>
    <t>SAC Tērvete</t>
  </si>
  <si>
    <t>Dobeles novada domes 29.07.2021</t>
  </si>
  <si>
    <t>saistošajiem noteikumiem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</si>
</sst>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9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7" fillId="0" borderId="1" xfId="0" applyFont="1" applyBorder="1"/>
    <xf numFmtId="0" fontId="7" fillId="0" borderId="7" xfId="0" applyFont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3" fillId="0" borderId="8" xfId="0" applyFont="1" applyBorder="1"/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0" fontId="7" fillId="2" borderId="4" xfId="0" applyFont="1" applyFill="1" applyBorder="1"/>
    <xf numFmtId="0" fontId="7" fillId="3" borderId="0" xfId="0" applyFont="1" applyFill="1" applyBorder="1"/>
    <xf numFmtId="0" fontId="4" fillId="3" borderId="0" xfId="0" applyFont="1" applyFill="1" applyAlignment="1">
      <alignment horizontal="right"/>
    </xf>
    <xf numFmtId="0" fontId="7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justify"/>
    </xf>
    <xf numFmtId="0" fontId="10" fillId="0" borderId="3" xfId="0" applyFont="1" applyBorder="1" applyAlignment="1">
      <alignment horizontal="center" wrapText="1"/>
    </xf>
    <xf numFmtId="0" fontId="8" fillId="0" borderId="0" xfId="0" applyFont="1" applyFill="1"/>
    <xf numFmtId="0" fontId="3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justify" vertical="justify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9" fillId="3" borderId="0" xfId="0" applyFont="1" applyFill="1" applyAlignment="1">
      <alignment horizontal="right"/>
    </xf>
    <xf numFmtId="0" fontId="3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0" fontId="7" fillId="3" borderId="1" xfId="0" applyNumberFormat="1" applyFont="1" applyFill="1" applyBorder="1" applyAlignment="1">
      <alignment horizontal="right"/>
    </xf>
    <xf numFmtId="0" fontId="7" fillId="0" borderId="1" xfId="0" quotePrefix="1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right"/>
    </xf>
    <xf numFmtId="0" fontId="7" fillId="3" borderId="1" xfId="0" quotePrefix="1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" fontId="7" fillId="4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11" fillId="3" borderId="0" xfId="0" applyFont="1" applyFill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166" Type="http://schemas.openxmlformats.org/officeDocument/2006/relationships/revisionLog" Target="revisionLog2166.xml"/><Relationship Id="rId2140" Type="http://schemas.openxmlformats.org/officeDocument/2006/relationships/revisionLog" Target="revisionLog2140.xml"/><Relationship Id="rId2161" Type="http://schemas.openxmlformats.org/officeDocument/2006/relationships/revisionLog" Target="revisionLog2161.xml"/><Relationship Id="rId2132" Type="http://schemas.openxmlformats.org/officeDocument/2006/relationships/revisionLog" Target="revisionLog2132.xml"/><Relationship Id="rId2153" Type="http://schemas.openxmlformats.org/officeDocument/2006/relationships/revisionLog" Target="revisionLog2153.xml"/><Relationship Id="rId2148" Type="http://schemas.openxmlformats.org/officeDocument/2006/relationships/revisionLog" Target="revisionLog2148.xml"/><Relationship Id="rId2114" Type="http://schemas.openxmlformats.org/officeDocument/2006/relationships/revisionLog" Target="revisionLog2114.xml"/><Relationship Id="rId2119" Type="http://schemas.openxmlformats.org/officeDocument/2006/relationships/revisionLog" Target="revisionLog2119.xml"/><Relationship Id="rId2127" Type="http://schemas.openxmlformats.org/officeDocument/2006/relationships/revisionLog" Target="revisionLog2127.xml"/><Relationship Id="rId2106" Type="http://schemas.openxmlformats.org/officeDocument/2006/relationships/revisionLog" Target="revisionLog2106.xml"/><Relationship Id="rId2156" Type="http://schemas.openxmlformats.org/officeDocument/2006/relationships/revisionLog" Target="revisionLog2156.xml"/><Relationship Id="rId2130" Type="http://schemas.openxmlformats.org/officeDocument/2006/relationships/revisionLog" Target="revisionLog2130.xml"/><Relationship Id="rId2135" Type="http://schemas.openxmlformats.org/officeDocument/2006/relationships/revisionLog" Target="revisionLog2135.xml"/><Relationship Id="rId2151" Type="http://schemas.openxmlformats.org/officeDocument/2006/relationships/revisionLog" Target="revisionLog2151.xml"/><Relationship Id="rId2164" Type="http://schemas.openxmlformats.org/officeDocument/2006/relationships/revisionLog" Target="revisionLog2164.xml"/><Relationship Id="rId2169" Type="http://schemas.openxmlformats.org/officeDocument/2006/relationships/revisionLog" Target="revisionLog2169.xml"/><Relationship Id="rId2143" Type="http://schemas.openxmlformats.org/officeDocument/2006/relationships/revisionLog" Target="revisionLog2143.xml"/><Relationship Id="rId2122" Type="http://schemas.openxmlformats.org/officeDocument/2006/relationships/revisionLog" Target="revisionLog2122.xml"/><Relationship Id="rId2105" Type="http://schemas.openxmlformats.org/officeDocument/2006/relationships/revisionLog" Target="revisionLog2105.xml"/><Relationship Id="rId2118" Type="http://schemas.openxmlformats.org/officeDocument/2006/relationships/revisionLog" Target="revisionLog2118.xml"/><Relationship Id="rId2147" Type="http://schemas.openxmlformats.org/officeDocument/2006/relationships/revisionLog" Target="revisionLog2147.xml"/><Relationship Id="rId2134" Type="http://schemas.openxmlformats.org/officeDocument/2006/relationships/revisionLog" Target="revisionLog2134.xml"/><Relationship Id="rId2126" Type="http://schemas.openxmlformats.org/officeDocument/2006/relationships/revisionLog" Target="revisionLog2126.xml"/><Relationship Id="rId2168" Type="http://schemas.openxmlformats.org/officeDocument/2006/relationships/revisionLog" Target="revisionLog2168.xml"/><Relationship Id="rId2121" Type="http://schemas.openxmlformats.org/officeDocument/2006/relationships/revisionLog" Target="revisionLog2121.xml"/><Relationship Id="rId2155" Type="http://schemas.openxmlformats.org/officeDocument/2006/relationships/revisionLog" Target="revisionLog2155.xml"/><Relationship Id="rId2113" Type="http://schemas.openxmlformats.org/officeDocument/2006/relationships/revisionLog" Target="revisionLog2113.xml"/><Relationship Id="rId2139" Type="http://schemas.openxmlformats.org/officeDocument/2006/relationships/revisionLog" Target="revisionLog2139.xml"/><Relationship Id="rId2138" Type="http://schemas.openxmlformats.org/officeDocument/2006/relationships/revisionLog" Target="revisionLog2138.xml"/><Relationship Id="rId2104" Type="http://schemas.openxmlformats.org/officeDocument/2006/relationships/revisionLog" Target="revisionLog2104.xml"/><Relationship Id="rId2117" Type="http://schemas.openxmlformats.org/officeDocument/2006/relationships/revisionLog" Target="revisionLog2117.xml"/><Relationship Id="rId2150" Type="http://schemas.openxmlformats.org/officeDocument/2006/relationships/revisionLog" Target="revisionLog2150.xml"/><Relationship Id="rId2109" Type="http://schemas.openxmlformats.org/officeDocument/2006/relationships/revisionLog" Target="revisionLog2109.xml"/><Relationship Id="rId2163" Type="http://schemas.openxmlformats.org/officeDocument/2006/relationships/revisionLog" Target="revisionLog2163.xml"/><Relationship Id="rId2142" Type="http://schemas.openxmlformats.org/officeDocument/2006/relationships/revisionLog" Target="revisionLog2142.xml"/><Relationship Id="rId2167" Type="http://schemas.openxmlformats.org/officeDocument/2006/relationships/revisionLog" Target="revisionLog2167.xml"/><Relationship Id="rId2141" Type="http://schemas.openxmlformats.org/officeDocument/2006/relationships/revisionLog" Target="revisionLog2141.xml"/><Relationship Id="rId2125" Type="http://schemas.openxmlformats.org/officeDocument/2006/relationships/revisionLog" Target="revisionLog2125.xml"/><Relationship Id="rId2146" Type="http://schemas.openxmlformats.org/officeDocument/2006/relationships/revisionLog" Target="revisionLog2146.xml"/><Relationship Id="rId2159" Type="http://schemas.openxmlformats.org/officeDocument/2006/relationships/revisionLog" Target="revisionLog2159.xml"/><Relationship Id="rId2162" Type="http://schemas.openxmlformats.org/officeDocument/2006/relationships/revisionLog" Target="revisionLog2162.xml"/><Relationship Id="rId2120" Type="http://schemas.openxmlformats.org/officeDocument/2006/relationships/revisionLog" Target="revisionLog2120.xml"/><Relationship Id="rId2133" Type="http://schemas.openxmlformats.org/officeDocument/2006/relationships/revisionLog" Target="revisionLog2133.xml"/><Relationship Id="rId2154" Type="http://schemas.openxmlformats.org/officeDocument/2006/relationships/revisionLog" Target="revisionLog2154.xml"/><Relationship Id="rId2112" Type="http://schemas.openxmlformats.org/officeDocument/2006/relationships/revisionLog" Target="revisionLog2112.xml"/><Relationship Id="rId2170" Type="http://schemas.openxmlformats.org/officeDocument/2006/relationships/revisionLog" Target="revisionLog2170.xml"/><Relationship Id="rId2124" Type="http://schemas.openxmlformats.org/officeDocument/2006/relationships/revisionLog" Target="revisionLog2124.xml"/><Relationship Id="rId2111" Type="http://schemas.openxmlformats.org/officeDocument/2006/relationships/revisionLog" Target="revisionLog2111.xml"/><Relationship Id="rId2116" Type="http://schemas.openxmlformats.org/officeDocument/2006/relationships/revisionLog" Target="revisionLog2116.xml"/><Relationship Id="rId2158" Type="http://schemas.openxmlformats.org/officeDocument/2006/relationships/revisionLog" Target="revisionLog2158.xml"/><Relationship Id="rId2129" Type="http://schemas.openxmlformats.org/officeDocument/2006/relationships/revisionLog" Target="revisionLog2129.xml"/><Relationship Id="rId2137" Type="http://schemas.openxmlformats.org/officeDocument/2006/relationships/revisionLog" Target="revisionLog2137.xml"/><Relationship Id="rId2103" Type="http://schemas.openxmlformats.org/officeDocument/2006/relationships/revisionLog" Target="revisionLog2103.xml"/><Relationship Id="rId2145" Type="http://schemas.openxmlformats.org/officeDocument/2006/relationships/revisionLog" Target="revisionLog2145.xml"/><Relationship Id="rId2108" Type="http://schemas.openxmlformats.org/officeDocument/2006/relationships/revisionLog" Target="revisionLog2108.xml"/><Relationship Id="rId2128" Type="http://schemas.openxmlformats.org/officeDocument/2006/relationships/revisionLog" Target="revisionLog2128.xml"/><Relationship Id="rId2107" Type="http://schemas.openxmlformats.org/officeDocument/2006/relationships/revisionLog" Target="revisionLog2107.xml"/><Relationship Id="rId2144" Type="http://schemas.openxmlformats.org/officeDocument/2006/relationships/revisionLog" Target="revisionLog2144.xml"/><Relationship Id="rId2152" Type="http://schemas.openxmlformats.org/officeDocument/2006/relationships/revisionLog" Target="revisionLog2152.xml"/><Relationship Id="rId2131" Type="http://schemas.openxmlformats.org/officeDocument/2006/relationships/revisionLog" Target="revisionLog2131.xml"/><Relationship Id="rId2136" Type="http://schemas.openxmlformats.org/officeDocument/2006/relationships/revisionLog" Target="revisionLog2136.xml"/><Relationship Id="rId2115" Type="http://schemas.openxmlformats.org/officeDocument/2006/relationships/revisionLog" Target="revisionLog2115.xml"/><Relationship Id="rId2157" Type="http://schemas.openxmlformats.org/officeDocument/2006/relationships/revisionLog" Target="revisionLog2157.xml"/><Relationship Id="rId2110" Type="http://schemas.openxmlformats.org/officeDocument/2006/relationships/revisionLog" Target="revisionLog2110.xml"/><Relationship Id="rId2149" Type="http://schemas.openxmlformats.org/officeDocument/2006/relationships/revisionLog" Target="revisionLog2149.xml"/><Relationship Id="rId2165" Type="http://schemas.openxmlformats.org/officeDocument/2006/relationships/revisionLog" Target="revisionLog2165.xml"/><Relationship Id="rId2123" Type="http://schemas.openxmlformats.org/officeDocument/2006/relationships/revisionLog" Target="revisionLog2123.xml"/><Relationship Id="rId2160" Type="http://schemas.openxmlformats.org/officeDocument/2006/relationships/revisionLog" Target="revisionLog216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5E0D70-7B36-4F5F-BF4E-9D2DD9A063E2}" diskRevisions="1" revisionId="10370" version="2" protected="1">
  <header guid="{6B3DDA53-D8BB-4564-8B92-B1837D374E0F}" dateTime="2021-06-30T09:19:56" maxSheetId="4" userName="Natalija Vdobčenko" r:id="rId2103" minRId="9568" maxRId="9576">
    <sheetIdMap count="3">
      <sheetId val="1"/>
      <sheetId val="2"/>
      <sheetId val="3"/>
    </sheetIdMap>
  </header>
  <header guid="{359E58BD-FCC4-41D6-9AD1-744DE7DB5F13}" dateTime="2021-06-30T09:24:27" maxSheetId="4" userName="Natalija Vdobčenko" r:id="rId2104" minRId="9577" maxRId="9590">
    <sheetIdMap count="3">
      <sheetId val="1"/>
      <sheetId val="2"/>
      <sheetId val="3"/>
    </sheetIdMap>
  </header>
  <header guid="{EC35AD30-2A53-4FE2-A5F6-E5FDA66492F9}" dateTime="2021-06-30T09:29:54" maxSheetId="4" userName="Natalija Vdobčenko" r:id="rId2105" minRId="9591" maxRId="9592">
    <sheetIdMap count="3">
      <sheetId val="1"/>
      <sheetId val="2"/>
      <sheetId val="3"/>
    </sheetIdMap>
  </header>
  <header guid="{290BF5B1-781C-4B2F-A55D-C594FACD6CCA}" dateTime="2021-06-30T09:32:57" maxSheetId="4" userName="Natalija Vdobčenko" r:id="rId2106" minRId="9593">
    <sheetIdMap count="3">
      <sheetId val="1"/>
      <sheetId val="2"/>
      <sheetId val="3"/>
    </sheetIdMap>
  </header>
  <header guid="{35D5176E-A669-42DF-92D4-A63B5E4B6380}" dateTime="2021-06-30T11:03:45" maxSheetId="4" userName="Natalija Vdobčenko" r:id="rId2107" minRId="9594" maxRId="9595">
    <sheetIdMap count="3">
      <sheetId val="1"/>
      <sheetId val="2"/>
      <sheetId val="3"/>
    </sheetIdMap>
  </header>
  <header guid="{60B6B0EB-A322-4C20-A6EF-A0D7C2E54AA8}" dateTime="2021-06-30T11:38:16" maxSheetId="4" userName="Natalija Vdobčenko" r:id="rId2108" minRId="9596" maxRId="9645">
    <sheetIdMap count="3">
      <sheetId val="1"/>
      <sheetId val="2"/>
      <sheetId val="3"/>
    </sheetIdMap>
  </header>
  <header guid="{85260DA3-E119-46C2-B4ED-5EF3A7AC213F}" dateTime="2021-06-30T11:39:23" maxSheetId="4" userName="Natalija Vdobčenko" r:id="rId2109" minRId="9646" maxRId="9656">
    <sheetIdMap count="3">
      <sheetId val="1"/>
      <sheetId val="2"/>
      <sheetId val="3"/>
    </sheetIdMap>
  </header>
  <header guid="{F97014FB-7751-4589-87B0-E22BAF7D143C}" dateTime="2021-06-30T11:39:43" maxSheetId="4" userName="Natalija Vdobčenko" r:id="rId2110">
    <sheetIdMap count="3">
      <sheetId val="1"/>
      <sheetId val="2"/>
      <sheetId val="3"/>
    </sheetIdMap>
  </header>
  <header guid="{BE6FACD2-984F-4D74-91D0-7E5AE367BA96}" dateTime="2021-06-30T11:41:33" maxSheetId="4" userName="Natalija Vdobčenko" r:id="rId2111" minRId="9657" maxRId="9672">
    <sheetIdMap count="3">
      <sheetId val="1"/>
      <sheetId val="2"/>
      <sheetId val="3"/>
    </sheetIdMap>
  </header>
  <header guid="{4E33D4B6-1038-4CF5-99AA-348F291CC649}" dateTime="2021-06-30T11:44:02" maxSheetId="4" userName="Natalija Vdobčenko" r:id="rId2112" minRId="9673" maxRId="9687">
    <sheetIdMap count="3">
      <sheetId val="1"/>
      <sheetId val="2"/>
      <sheetId val="3"/>
    </sheetIdMap>
  </header>
  <header guid="{4B22CC09-87C9-468F-9D84-FFCF581D6ADC}" dateTime="2021-06-30T11:45:37" maxSheetId="4" userName="Natalija Vdobčenko" r:id="rId2113" minRId="9688" maxRId="9698">
    <sheetIdMap count="3">
      <sheetId val="1"/>
      <sheetId val="2"/>
      <sheetId val="3"/>
    </sheetIdMap>
  </header>
  <header guid="{3222328A-4B30-46BF-81DC-BD0071CDBA07}" dateTime="2021-06-30T11:50:29" maxSheetId="4" userName="Natalija Vdobčenko" r:id="rId2114" minRId="9699" maxRId="9714">
    <sheetIdMap count="3">
      <sheetId val="1"/>
      <sheetId val="2"/>
      <sheetId val="3"/>
    </sheetIdMap>
  </header>
  <header guid="{68BF823C-9E3C-4F80-9B3F-8FD364FFC259}" dateTime="2021-06-30T11:53:01" maxSheetId="4" userName="Natalija Vdobčenko" r:id="rId2115" minRId="9715" maxRId="9719">
    <sheetIdMap count="3">
      <sheetId val="1"/>
      <sheetId val="2"/>
      <sheetId val="3"/>
    </sheetIdMap>
  </header>
  <header guid="{25DA7294-2CF2-4613-BFD0-751A09779FB0}" dateTime="2021-06-30T12:55:04" maxSheetId="4" userName="Natalija Vdobčenko" r:id="rId2116" minRId="9720" maxRId="9730">
    <sheetIdMap count="3">
      <sheetId val="1"/>
      <sheetId val="2"/>
      <sheetId val="3"/>
    </sheetIdMap>
  </header>
  <header guid="{C6D93A06-D320-498C-A1CC-044E08CF3D0C}" dateTime="2021-06-30T12:58:11" maxSheetId="4" userName="Natalija Vdobčenko" r:id="rId2117" minRId="9731" maxRId="9745">
    <sheetIdMap count="3">
      <sheetId val="1"/>
      <sheetId val="2"/>
      <sheetId val="3"/>
    </sheetIdMap>
  </header>
  <header guid="{AB146D8D-2D15-48E8-90D4-F7CC7656CF62}" dateTime="2021-06-30T13:02:12" maxSheetId="4" userName="Natalija Vdobčenko" r:id="rId2118" minRId="9746" maxRId="9757">
    <sheetIdMap count="3">
      <sheetId val="1"/>
      <sheetId val="2"/>
      <sheetId val="3"/>
    </sheetIdMap>
  </header>
  <header guid="{5D3BAE64-F1FD-4CD0-8A61-3D84D7B58ECB}" dateTime="2021-06-30T13:05:50" maxSheetId="4" userName="Natalija Vdobčenko" r:id="rId2119" minRId="9758" maxRId="9766">
    <sheetIdMap count="3">
      <sheetId val="1"/>
      <sheetId val="2"/>
      <sheetId val="3"/>
    </sheetIdMap>
  </header>
  <header guid="{82FF7187-4DEA-462B-8786-8A9F272A4324}" dateTime="2021-06-30T13:11:47" maxSheetId="4" userName="Natalija Vdobčenko" r:id="rId2120" minRId="9767" maxRId="9779">
    <sheetIdMap count="3">
      <sheetId val="1"/>
      <sheetId val="2"/>
      <sheetId val="3"/>
    </sheetIdMap>
  </header>
  <header guid="{E7199F38-0184-4938-A743-DD185EB85937}" dateTime="2021-06-30T13:13:24" maxSheetId="4" userName="Natalija Vdobčenko" r:id="rId2121" minRId="9780" maxRId="9790">
    <sheetIdMap count="3">
      <sheetId val="1"/>
      <sheetId val="2"/>
      <sheetId val="3"/>
    </sheetIdMap>
  </header>
  <header guid="{FAA95740-FC8B-4388-BCE7-3F043D41570B}" dateTime="2021-06-30T13:24:42" maxSheetId="4" userName="Natalija Vdobčenko" r:id="rId2122" minRId="9791" maxRId="9832">
    <sheetIdMap count="3">
      <sheetId val="1"/>
      <sheetId val="2"/>
      <sheetId val="3"/>
    </sheetIdMap>
  </header>
  <header guid="{84FFAE51-551C-4F50-ACFE-9A1491810DE6}" dateTime="2021-06-30T13:35:48" maxSheetId="4" userName="Natalija Vdobčenko" r:id="rId2123" minRId="9833" maxRId="9861">
    <sheetIdMap count="3">
      <sheetId val="1"/>
      <sheetId val="2"/>
      <sheetId val="3"/>
    </sheetIdMap>
  </header>
  <header guid="{8E7864EE-2C6B-4514-9DEC-4566BE4B1233}" dateTime="2021-06-30T13:38:49" maxSheetId="4" userName="Natalija Vdobčenko" r:id="rId2124" minRId="9862" maxRId="9866">
    <sheetIdMap count="3">
      <sheetId val="1"/>
      <sheetId val="2"/>
      <sheetId val="3"/>
    </sheetIdMap>
  </header>
  <header guid="{70F180A8-57FF-48B0-AA4C-D97362AC89D6}" dateTime="2021-06-30T13:53:34" maxSheetId="4" userName="Natalija Vdobčenko" r:id="rId2125">
    <sheetIdMap count="3">
      <sheetId val="1"/>
      <sheetId val="2"/>
      <sheetId val="3"/>
    </sheetIdMap>
  </header>
  <header guid="{970BC207-83F1-4BC7-94F9-D7C5A894B111}" dateTime="2021-06-30T14:13:09" maxSheetId="4" userName="Natalija Vdobčenko" r:id="rId2126">
    <sheetIdMap count="3">
      <sheetId val="1"/>
      <sheetId val="2"/>
      <sheetId val="3"/>
    </sheetIdMap>
  </header>
  <header guid="{3B500A8B-9900-4823-9D87-135CF25D3D00}" dateTime="2021-06-30T14:23:44" maxSheetId="4" userName="Natalija Vdobčenko" r:id="rId2127" minRId="9867">
    <sheetIdMap count="3">
      <sheetId val="1"/>
      <sheetId val="2"/>
      <sheetId val="3"/>
    </sheetIdMap>
  </header>
  <header guid="{7A3160FB-77AA-4D85-A353-21F4B8A93F4B}" dateTime="2021-06-30T15:45:37" maxSheetId="4" userName="Natalija Vdobčenko" r:id="rId2128">
    <sheetIdMap count="3">
      <sheetId val="1"/>
      <sheetId val="2"/>
      <sheetId val="3"/>
    </sheetIdMap>
  </header>
  <header guid="{651DE293-191F-41E4-B4D4-806944267B90}" dateTime="2021-07-05T15:19:26" maxSheetId="4" userName="Natalija Vdobčenko" r:id="rId2129">
    <sheetIdMap count="3">
      <sheetId val="1"/>
      <sheetId val="2"/>
      <sheetId val="3"/>
    </sheetIdMap>
  </header>
  <header guid="{18DA5ACE-6D35-478C-B51F-0ED7C70E4B11}" dateTime="2021-07-05T15:40:59" maxSheetId="4" userName="Natalija Vdobčenko" r:id="rId2130" minRId="9868" maxRId="9876">
    <sheetIdMap count="3">
      <sheetId val="1"/>
      <sheetId val="2"/>
      <sheetId val="3"/>
    </sheetIdMap>
  </header>
  <header guid="{13367D1A-E1BB-4BC1-9455-D0F5D156BEC9}" dateTime="2021-07-05T15:44:10" maxSheetId="4" userName="Natalija Vdobčenko" r:id="rId2131" minRId="9877" maxRId="9900">
    <sheetIdMap count="3">
      <sheetId val="1"/>
      <sheetId val="2"/>
      <sheetId val="3"/>
    </sheetIdMap>
  </header>
  <header guid="{3AE420BF-3AF3-4B5A-807D-3EC9BFF3BAAA}" dateTime="2021-07-05T15:45:35" maxSheetId="4" userName="Natalija Vdobčenko" r:id="rId2132" minRId="9901" maxRId="9912">
    <sheetIdMap count="3">
      <sheetId val="1"/>
      <sheetId val="2"/>
      <sheetId val="3"/>
    </sheetIdMap>
  </header>
  <header guid="{F2441D09-4E84-4938-A16D-AB9CA915458A}" dateTime="2021-07-05T15:48:39" maxSheetId="4" userName="Natalija Vdobčenko" r:id="rId2133" minRId="9913" maxRId="9934">
    <sheetIdMap count="3">
      <sheetId val="1"/>
      <sheetId val="2"/>
      <sheetId val="3"/>
    </sheetIdMap>
  </header>
  <header guid="{F8E65BAC-C8A8-4143-BF75-EAE6F725E028}" dateTime="2021-07-05T15:50:53" maxSheetId="4" userName="Natalija Vdobčenko" r:id="rId2134" minRId="9935" maxRId="9967">
    <sheetIdMap count="3">
      <sheetId val="1"/>
      <sheetId val="2"/>
      <sheetId val="3"/>
    </sheetIdMap>
  </header>
  <header guid="{F4ADD1CE-208F-467A-BD83-D4CC6A89E24A}" dateTime="2021-07-05T15:56:22" maxSheetId="4" userName="Natalija Vdobčenko" r:id="rId2135" minRId="9968" maxRId="10015">
    <sheetIdMap count="3">
      <sheetId val="1"/>
      <sheetId val="2"/>
      <sheetId val="3"/>
    </sheetIdMap>
  </header>
  <header guid="{37F0B31B-5CB6-42DD-B9D7-D3FC6E5F7FAF}" dateTime="2021-07-05T15:56:50" maxSheetId="4" userName="Natalija Vdobčenko" r:id="rId2136" minRId="10016">
    <sheetIdMap count="3">
      <sheetId val="1"/>
      <sheetId val="2"/>
      <sheetId val="3"/>
    </sheetIdMap>
  </header>
  <header guid="{4AB76E67-4FF2-4221-A253-D87904446C6F}" dateTime="2021-07-05T15:58:38" maxSheetId="4" userName="Natalija Vdobčenko" r:id="rId2137" minRId="10017" maxRId="10034">
    <sheetIdMap count="3">
      <sheetId val="1"/>
      <sheetId val="2"/>
      <sheetId val="3"/>
    </sheetIdMap>
  </header>
  <header guid="{A50F757B-65C2-40D6-AF54-AB3E7D320167}" dateTime="2021-07-05T16:02:46" maxSheetId="4" userName="Natalija Vdobčenko" r:id="rId2138" minRId="10035" maxRId="10071">
    <sheetIdMap count="3">
      <sheetId val="1"/>
      <sheetId val="2"/>
      <sheetId val="3"/>
    </sheetIdMap>
  </header>
  <header guid="{BFFDC3AF-968A-43D5-A218-E014B363FA57}" dateTime="2021-07-05T16:07:00" maxSheetId="4" userName="Natalija Vdobčenko" r:id="rId2139" minRId="10072" maxRId="10100">
    <sheetIdMap count="3">
      <sheetId val="1"/>
      <sheetId val="2"/>
      <sheetId val="3"/>
    </sheetIdMap>
  </header>
  <header guid="{0C6D9935-2E23-4E4D-90C8-F3D80736994D}" dateTime="2021-07-05T16:08:23" maxSheetId="4" userName="Natalija Vdobčenko" r:id="rId2140" minRId="10101" maxRId="10119">
    <sheetIdMap count="3">
      <sheetId val="1"/>
      <sheetId val="2"/>
      <sheetId val="3"/>
    </sheetIdMap>
  </header>
  <header guid="{A15899D8-3128-4F52-A403-DE0D51AE5D01}" dateTime="2021-07-05T16:11:38" maxSheetId="4" userName="Natalija Vdobčenko" r:id="rId2141" minRId="10120" maxRId="10136">
    <sheetIdMap count="3">
      <sheetId val="1"/>
      <sheetId val="2"/>
      <sheetId val="3"/>
    </sheetIdMap>
  </header>
  <header guid="{918451B5-4D05-4871-96AE-FC237D8A56D9}" dateTime="2021-07-05T16:12:04" maxSheetId="4" userName="Natalija Vdobčenko" r:id="rId2142" minRId="10137" maxRId="10147">
    <sheetIdMap count="3">
      <sheetId val="1"/>
      <sheetId val="2"/>
      <sheetId val="3"/>
    </sheetIdMap>
  </header>
  <header guid="{7E0FEE7B-4E05-48AC-9C47-34BBB787BF24}" dateTime="2021-07-05T16:13:53" maxSheetId="4" userName="Natalija Vdobčenko" r:id="rId2143" minRId="10148" maxRId="10160">
    <sheetIdMap count="3">
      <sheetId val="1"/>
      <sheetId val="2"/>
      <sheetId val="3"/>
    </sheetIdMap>
  </header>
  <header guid="{E4EC26C6-5854-436A-9F76-2E0A44E100AC}" dateTime="2021-07-05T16:23:02" maxSheetId="4" userName="Natalija Vdobčenko" r:id="rId2144" minRId="10161" maxRId="10196">
    <sheetIdMap count="3">
      <sheetId val="1"/>
      <sheetId val="2"/>
      <sheetId val="3"/>
    </sheetIdMap>
  </header>
  <header guid="{562A2F68-800E-425B-9071-D4DBAC8297A4}" dateTime="2021-07-06T09:18:25" maxSheetId="4" userName="Natalija Vdobčenko" r:id="rId2145" minRId="10197" maxRId="10235">
    <sheetIdMap count="3">
      <sheetId val="1"/>
      <sheetId val="2"/>
      <sheetId val="3"/>
    </sheetIdMap>
  </header>
  <header guid="{F851EE50-88D7-47C6-8721-16646A359D5E}" dateTime="2021-07-06T09:38:39" maxSheetId="4" userName="Natalija Vdobčenko" r:id="rId2146" minRId="10236" maxRId="10246">
    <sheetIdMap count="3">
      <sheetId val="1"/>
      <sheetId val="2"/>
      <sheetId val="3"/>
    </sheetIdMap>
  </header>
  <header guid="{773950EE-BF90-45F1-A237-010CE41295B9}" dateTime="2021-07-06T09:39:12" maxSheetId="4" userName="Natalija Vdobčenko" r:id="rId2147" minRId="10247" maxRId="10248">
    <sheetIdMap count="3">
      <sheetId val="1"/>
      <sheetId val="2"/>
      <sheetId val="3"/>
    </sheetIdMap>
  </header>
  <header guid="{18D3B6B5-0214-4BF5-B985-0D1A2E09DF11}" dateTime="2021-07-06T09:40:32" maxSheetId="4" userName="Natalija Vdobčenko" r:id="rId2148" minRId="10249" maxRId="10250">
    <sheetIdMap count="3">
      <sheetId val="1"/>
      <sheetId val="2"/>
      <sheetId val="3"/>
    </sheetIdMap>
  </header>
  <header guid="{7436FEFE-6C12-4C03-94B3-778E25E38C36}" dateTime="2021-07-06T09:43:56" maxSheetId="4" userName="Natalija Vdobčenko" r:id="rId2149" minRId="10251" maxRId="10263">
    <sheetIdMap count="3">
      <sheetId val="1"/>
      <sheetId val="2"/>
      <sheetId val="3"/>
    </sheetIdMap>
  </header>
  <header guid="{FC4CDBD4-88C6-44B3-B600-658B22D7AA95}" dateTime="2021-07-06T09:44:23" maxSheetId="4" userName="Natalija Vdobčenko" r:id="rId2150">
    <sheetIdMap count="3">
      <sheetId val="1"/>
      <sheetId val="2"/>
      <sheetId val="3"/>
    </sheetIdMap>
  </header>
  <header guid="{3A37FAA6-7FD2-4AD4-A186-290BF6E51682}" dateTime="2021-07-06T09:45:36" maxSheetId="4" userName="Natalija Vdobčenko" r:id="rId2151" minRId="10264" maxRId="10271">
    <sheetIdMap count="3">
      <sheetId val="1"/>
      <sheetId val="2"/>
      <sheetId val="3"/>
    </sheetIdMap>
  </header>
  <header guid="{6463155C-1B22-49E1-AFE8-819253B74D83}" dateTime="2021-07-06T09:46:34" maxSheetId="4" userName="Natalija Vdobčenko" r:id="rId2152" minRId="10272" maxRId="10281">
    <sheetIdMap count="3">
      <sheetId val="1"/>
      <sheetId val="2"/>
      <sheetId val="3"/>
    </sheetIdMap>
  </header>
  <header guid="{B383476D-32FE-45FA-A6D2-45400B390FFC}" dateTime="2021-07-06T09:47:59" maxSheetId="4" userName="Natalija Vdobčenko" r:id="rId2153" minRId="10282" maxRId="10286">
    <sheetIdMap count="3">
      <sheetId val="1"/>
      <sheetId val="2"/>
      <sheetId val="3"/>
    </sheetIdMap>
  </header>
  <header guid="{0912AE84-B4EA-4C42-9FFD-9E893CE47DE5}" dateTime="2021-07-06T09:55:51" maxSheetId="4" userName="Natalija Vdobčenko" r:id="rId2154" minRId="10287" maxRId="10348">
    <sheetIdMap count="3">
      <sheetId val="1"/>
      <sheetId val="2"/>
      <sheetId val="3"/>
    </sheetIdMap>
  </header>
  <header guid="{3076384B-FE8F-465D-91BA-9CEB4B805AB4}" dateTime="2021-07-06T10:15:39" maxSheetId="4" userName="Natalija Vdobčenko" r:id="rId2155" minRId="10349" maxRId="10358">
    <sheetIdMap count="3">
      <sheetId val="1"/>
      <sheetId val="2"/>
      <sheetId val="3"/>
    </sheetIdMap>
  </header>
  <header guid="{CA15170F-7C24-4AC0-BB30-09B1E73ED0D7}" dateTime="2021-07-06T10:16:26" maxSheetId="4" userName="Natalija Vdobčenko" r:id="rId2156" minRId="10359">
    <sheetIdMap count="3">
      <sheetId val="1"/>
      <sheetId val="2"/>
      <sheetId val="3"/>
    </sheetIdMap>
  </header>
  <header guid="{B9BB67EB-41A3-4431-9C67-A9C95B6EE8F2}" dateTime="2021-07-06T10:18:00" maxSheetId="4" userName="Natalija Vdobčenko" r:id="rId2157">
    <sheetIdMap count="3">
      <sheetId val="1"/>
      <sheetId val="2"/>
      <sheetId val="3"/>
    </sheetIdMap>
  </header>
  <header guid="{F379362C-9830-4231-9481-1195B4B900B3}" dateTime="2021-07-06T11:08:30" maxSheetId="4" userName="Natalija Vdobčenko" r:id="rId2158" minRId="10360">
    <sheetIdMap count="3">
      <sheetId val="1"/>
      <sheetId val="2"/>
      <sheetId val="3"/>
    </sheetIdMap>
  </header>
  <header guid="{9F9B1CD6-FE54-4068-98FE-5EA7DE7AB83B}" dateTime="2021-07-06T16:02:56" maxSheetId="4" userName="Natalija Vdobčenko" r:id="rId2159">
    <sheetIdMap count="3">
      <sheetId val="1"/>
      <sheetId val="2"/>
      <sheetId val="3"/>
    </sheetIdMap>
  </header>
  <header guid="{8AD9BC2A-7AEA-4AD0-B014-3533F6268D49}" dateTime="2021-07-19T14:47:10" maxSheetId="4" userName="Jolanta Kalniņa" r:id="rId2160" minRId="10361" maxRId="10362">
    <sheetIdMap count="3">
      <sheetId val="1"/>
      <sheetId val="2"/>
      <sheetId val="3"/>
    </sheetIdMap>
  </header>
  <header guid="{29A24F0C-DC8A-42D5-AED9-81FD08DF4BC7}" dateTime="2021-07-19T16:08:53" maxSheetId="4" userName="Natalija Vdobčenko" r:id="rId2161">
    <sheetIdMap count="3">
      <sheetId val="1"/>
      <sheetId val="2"/>
      <sheetId val="3"/>
    </sheetIdMap>
  </header>
  <header guid="{D39E3CBA-B632-41C3-B313-82664893B921}" dateTime="2021-07-22T08:21:29" maxSheetId="4" userName="Natalija Vdobčenko" r:id="rId2162">
    <sheetIdMap count="3">
      <sheetId val="1"/>
      <sheetId val="2"/>
      <sheetId val="3"/>
    </sheetIdMap>
  </header>
  <header guid="{A6AE17F4-749B-4A93-8C5C-A250FBD9E9EB}" dateTime="2021-07-22T08:33:15" maxSheetId="4" userName="Natalija Vdobčenko" r:id="rId2163" minRId="10364" maxRId="10365">
    <sheetIdMap count="3">
      <sheetId val="1"/>
      <sheetId val="2"/>
      <sheetId val="3"/>
    </sheetIdMap>
  </header>
  <header guid="{70052CE9-49AB-4773-832A-8CB681107663}" dateTime="2021-07-22T08:38:57" maxSheetId="4" userName="Natalija Vdobčenko" r:id="rId2164" minRId="10366">
    <sheetIdMap count="3">
      <sheetId val="1"/>
      <sheetId val="2"/>
      <sheetId val="3"/>
    </sheetIdMap>
  </header>
  <header guid="{6BBE5A61-9139-4C9F-B231-C9078D842D9C}" dateTime="2021-07-22T09:02:46" maxSheetId="4" userName="Natalija Vdobčenko" r:id="rId2165">
    <sheetIdMap count="3">
      <sheetId val="1"/>
      <sheetId val="2"/>
      <sheetId val="3"/>
    </sheetIdMap>
  </header>
  <header guid="{5E82E076-D1DE-4BC7-90A9-940ABA69DC88}" dateTime="2021-07-23T08:21:59" maxSheetId="4" userName="Natalija Vdobčenko" r:id="rId2166" minRId="10367" maxRId="10368">
    <sheetIdMap count="3">
      <sheetId val="1"/>
      <sheetId val="2"/>
      <sheetId val="3"/>
    </sheetIdMap>
  </header>
  <header guid="{71C3F857-A9D9-48EA-B7D4-CC122D99A0EE}" dateTime="2021-07-23T08:25:33" maxSheetId="4" userName="Natalija Vdobčenko" r:id="rId2167">
    <sheetIdMap count="3">
      <sheetId val="1"/>
      <sheetId val="2"/>
      <sheetId val="3"/>
    </sheetIdMap>
  </header>
  <header guid="{F0723289-B1DE-416D-A13D-B838287B0738}" dateTime="2021-07-23T08:24:29" maxSheetId="4" userName="Jolanta Kalniņa" r:id="rId2168" minRId="10369">
    <sheetIdMap count="3">
      <sheetId val="1"/>
      <sheetId val="2"/>
      <sheetId val="3"/>
    </sheetIdMap>
  </header>
  <header guid="{CE92C86B-E3A6-45C3-AAF0-D0E03AD45D45}" dateTime="2021-07-23T08:27:42" maxSheetId="4" userName="Natalija Vdobčenko" r:id="rId2169">
    <sheetIdMap count="3">
      <sheetId val="1"/>
      <sheetId val="2"/>
      <sheetId val="3"/>
    </sheetIdMap>
  </header>
  <header guid="{E15E0D70-7B36-4F5F-BF4E-9D2DD9A063E2}" dateTime="2021-07-23T14:02:52" maxSheetId="4" userName="Dace Riterfelte" r:id="rId2170">
    <sheetIdMap count="3">
      <sheetId val="1"/>
      <sheetId val="2"/>
      <sheetId val="3"/>
    </sheetIdMap>
  </header>
</headers>
</file>

<file path=xl/revisions/revisionLog2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568" sId="1" ref="A59:XFD59" action="insertRow">
    <undo index="8" exp="area" ref3D="1" dr="$A$229:$XFD$230" dn="Z_3A56BBDD_68CD_4AEA_B9E4_12391459D4C4_.wvu.Rows" sId="1"/>
    <undo index="6" exp="area" ref3D="1" dr="$A$210:$XFD$212" dn="Z_3A56BBDD_68CD_4AEA_B9E4_12391459D4C4_.wvu.Rows" sId="1"/>
    <undo index="4" exp="area" ref3D="1" dr="$A$120:$XFD$120" dn="Z_3A56BBDD_68CD_4AEA_B9E4_12391459D4C4_.wvu.Rows" sId="1"/>
    <undo index="2" exp="area" ref3D="1" dr="$A$117:$XFD$117" dn="Z_3A56BBDD_68CD_4AEA_B9E4_12391459D4C4_.wvu.Rows" sId="1"/>
    <undo index="1" exp="area" ref3D="1" dr="$A$91:$XFD$91" dn="Z_3A56BBDD_68CD_4AEA_B9E4_12391459D4C4_.wvu.Rows" sId="1"/>
  </rrc>
  <rcc rId="9569" sId="1">
    <nc r="A59" t="inlineStr">
      <is>
        <t>04.510.</t>
      </is>
    </nc>
  </rcc>
  <rcc rId="9570" sId="1">
    <nc r="B59" t="inlineStr">
      <is>
        <t>Skolas ielas pārbūve Auru pagastā</t>
      </is>
    </nc>
  </rcc>
  <rcc rId="9571" sId="1">
    <nc r="C59">
      <f>SUM(D59,G59,H59:M59)</f>
    </nc>
  </rcc>
  <rcc rId="9572" sId="1">
    <nc r="D59">
      <f>SUM(E59:F59)</f>
    </nc>
  </rcc>
  <rcc rId="9573" sId="1">
    <nc r="J59">
      <v>208000</v>
    </nc>
  </rcc>
  <rcc rId="9574" sId="1">
    <oc r="B58" t="inlineStr">
      <is>
        <t>Skolas ielas pārbūve Auru pagastā</t>
      </is>
    </oc>
    <nc r="B58" t="inlineStr">
      <is>
        <t>Baznīcas ielas seguma pārbūve Dobelē</t>
      </is>
    </nc>
  </rcc>
  <rcc rId="9575" sId="1">
    <oc r="J58">
      <v>208000</v>
    </oc>
    <nc r="J58">
      <v>79464</v>
    </nc>
  </rcc>
  <rcc rId="9576" sId="1">
    <oc r="C61">
      <f>C49+C50+C51+C52+C53+C54+C55+C56+C57+C58+C60</f>
    </oc>
    <nc r="C61"/>
  </rcc>
  <rcv guid="{CFE03FCF-A4D8-435A-8A9B-0544466F5A93}" action="delete"/>
  <rcv guid="{CFE03FCF-A4D8-435A-8A9B-0544466F5A93}" action="add"/>
</revisions>
</file>

<file path=xl/revisions/revisionLog2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61">
    <dxf>
      <numFmt numFmtId="2" formatCode="0.00"/>
    </dxf>
  </rfmt>
  <rfmt sheetId="1" sqref="C61">
    <dxf>
      <numFmt numFmtId="164" formatCode="0.000"/>
    </dxf>
  </rfmt>
  <rfmt sheetId="1" sqref="C61">
    <dxf>
      <numFmt numFmtId="2" formatCode="0.00"/>
    </dxf>
  </rfmt>
  <rfmt sheetId="1" sqref="C61">
    <dxf>
      <numFmt numFmtId="165" formatCode="0.0"/>
    </dxf>
  </rfmt>
  <rfmt sheetId="1" sqref="C61">
    <dxf>
      <numFmt numFmtId="1" formatCode="0"/>
    </dxf>
  </rfmt>
  <rcc rId="9577" sId="1">
    <oc r="J59">
      <v>208000</v>
    </oc>
    <nc r="J59">
      <v>208055</v>
    </nc>
  </rcc>
  <rrc rId="9578" sId="1" ref="A58:XFD58" action="deleteRow">
    <undo index="17" exp="ref" v="1" dr="M58" r="M61" sId="1"/>
    <undo index="17" exp="ref" v="1" dr="L58" r="L61" sId="1"/>
    <undo index="17" exp="ref" v="1" dr="K58" r="K61" sId="1"/>
    <undo index="17" exp="ref" v="1" dr="J58" r="J61" sId="1"/>
    <undo index="17" exp="ref" v="1" dr="I58" r="I61" sId="1"/>
    <undo index="17" exp="ref" v="1" dr="H58" r="H61" sId="1"/>
    <undo index="17" exp="ref" v="1" dr="G58" r="G61" sId="1"/>
    <undo index="17" exp="ref" v="1" dr="F58" r="F61" sId="1"/>
    <undo index="17" exp="ref" v="1" dr="E58" r="E61" sId="1"/>
    <undo index="17" exp="ref" v="1" dr="D58" r="D61" sId="1"/>
    <undo index="3" exp="ref" v="1" dr="C58" r="C61" sId="1"/>
    <undo index="8" exp="area" ref3D="1" dr="$A$230:$XFD$231" dn="Z_3A56BBDD_68CD_4AEA_B9E4_12391459D4C4_.wvu.Rows" sId="1"/>
    <undo index="6" exp="area" ref3D="1" dr="$A$211:$XFD$213" dn="Z_3A56BBDD_68CD_4AEA_B9E4_12391459D4C4_.wvu.Rows" sId="1"/>
    <undo index="4" exp="area" ref3D="1" dr="$A$121:$XFD$121" dn="Z_3A56BBDD_68CD_4AEA_B9E4_12391459D4C4_.wvu.Rows" sId="1"/>
    <undo index="2" exp="area" ref3D="1" dr="$A$118:$XFD$118" dn="Z_3A56BBDD_68CD_4AEA_B9E4_12391459D4C4_.wvu.Rows" sId="1"/>
    <undo index="1" exp="area" ref3D="1" dr="$A$92:$XFD$92" dn="Z_3A56BBDD_68CD_4AEA_B9E4_12391459D4C4_.wvu.Rows" sId="1"/>
    <rfmt sheetId="1" xfDxf="1" sqref="A58:XFD58" start="0" length="0">
      <dxf>
        <font>
          <name val="Times New Roman"/>
          <scheme val="none"/>
        </font>
      </dxf>
    </rfmt>
    <rcc rId="0" sId="1" dxf="1">
      <nc r="A58" t="inlineStr">
        <is>
          <t>04.510.</t>
        </is>
      </nc>
      <n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Baznīcas ielas seguma pārbūve Dobelē</t>
        </is>
      </nc>
      <n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>
        <f>SUM(D58,G58,H58:M58)</f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8">
        <f>SUM(E58:F58)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58">
        <v>79464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5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8" start="0" length="0">
      <dxf>
        <font>
          <b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5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579" sId="1">
    <oc r="J54">
      <v>79334</v>
    </oc>
    <nc r="J54">
      <v>79464</v>
    </nc>
  </rcc>
  <rfmt sheetId="1" sqref="D60:M60">
    <dxf>
      <numFmt numFmtId="2" formatCode="0.00"/>
    </dxf>
  </rfmt>
  <rcc rId="9580" sId="1">
    <nc r="C60">
      <f>C59+C58+C57+C56+C55+C54+C53+C52+C51+C50+C49</f>
    </nc>
  </rcc>
  <rcc rId="9581" sId="1" odxf="1" dxf="1">
    <oc r="D60">
      <f>D49+D50+D51+D52+D53+D54+D55+D56+D57+#REF!+D59</f>
    </oc>
    <nc r="D60">
      <f>D59+D58+D57+D56+D55+D54+D53+D52+D51+D50+D49</f>
    </nc>
    <ndxf>
      <numFmt numFmtId="1" formatCode="0"/>
    </ndxf>
  </rcc>
  <rcc rId="9582" sId="1" odxf="1" dxf="1">
    <oc r="E60">
      <f>E49+E50+E51+E52+E53+E54+E55+E56+E57+#REF!+E59</f>
    </oc>
    <nc r="E60">
      <f>E59+E58+E57+E56+E55+E54+E53+E52+E51+E50+E49</f>
    </nc>
    <odxf>
      <numFmt numFmtId="2" formatCode="0.00"/>
    </odxf>
    <ndxf>
      <numFmt numFmtId="1" formatCode="0"/>
    </ndxf>
  </rcc>
  <rcc rId="9583" sId="1" odxf="1" dxf="1">
    <oc r="F60">
      <f>F49+F50+F51+F52+F53+F54+F55+F56+F57+#REF!+F59</f>
    </oc>
    <nc r="F60">
      <f>F59+F58+F57+F56+F55+F54+F53+F52+F51+F50+F49</f>
    </nc>
    <odxf>
      <numFmt numFmtId="2" formatCode="0.00"/>
    </odxf>
    <ndxf>
      <numFmt numFmtId="1" formatCode="0"/>
    </ndxf>
  </rcc>
  <rcc rId="9584" sId="1" odxf="1" dxf="1">
    <oc r="G60">
      <f>G49+G50+G51+G52+G53+G54+G55+G56+G57+#REF!+G59</f>
    </oc>
    <nc r="G60">
      <f>G59+G58+G57+G56+G55+G54+G53+G52+G51+G50+G49</f>
    </nc>
    <odxf>
      <numFmt numFmtId="2" formatCode="0.00"/>
    </odxf>
    <ndxf>
      <numFmt numFmtId="1" formatCode="0"/>
    </ndxf>
  </rcc>
  <rcc rId="9585" sId="1" odxf="1" dxf="1">
    <oc r="H60">
      <f>H49+H50+H51+H52+H53+H54+H55+H56+H57+#REF!+H59</f>
    </oc>
    <nc r="H60">
      <f>H59+H58+H57+H56+H55+H54+H53+H52+H51+H50+H49</f>
    </nc>
    <odxf>
      <numFmt numFmtId="2" formatCode="0.00"/>
    </odxf>
    <ndxf>
      <numFmt numFmtId="1" formatCode="0"/>
    </ndxf>
  </rcc>
  <rcc rId="9586" sId="1" odxf="1" dxf="1">
    <oc r="I60">
      <f>I49+I50+I51+I52+I53+I54+I55+I56+I57+#REF!+I59</f>
    </oc>
    <nc r="I60">
      <f>I59+I58+I57+I56+I55+I54+I53+I52+I51+I50+I49</f>
    </nc>
    <odxf>
      <numFmt numFmtId="2" formatCode="0.00"/>
    </odxf>
    <ndxf>
      <numFmt numFmtId="1" formatCode="0"/>
    </ndxf>
  </rcc>
  <rcc rId="9587" sId="1" odxf="1" dxf="1">
    <oc r="J60">
      <f>J49+J50+J51+J52+J53+J54+J55+J56+J57+#REF!+J59</f>
    </oc>
    <nc r="J60">
      <f>J59+J58+J57+J56+J55+J54+J53+J52+J51+J50+J49</f>
    </nc>
    <odxf>
      <numFmt numFmtId="2" formatCode="0.00"/>
    </odxf>
    <ndxf>
      <numFmt numFmtId="1" formatCode="0"/>
    </ndxf>
  </rcc>
  <rcc rId="9588" sId="1" odxf="1" dxf="1">
    <oc r="K60">
      <f>K49+K50+K51+K52+K53+K54+K55+K56+K57+#REF!+K59</f>
    </oc>
    <nc r="K60">
      <f>K59+K58+K57+K56+K55+K54+K53+K52+K51+K50+K49</f>
    </nc>
    <odxf>
      <numFmt numFmtId="2" formatCode="0.00"/>
    </odxf>
    <ndxf>
      <numFmt numFmtId="1" formatCode="0"/>
    </ndxf>
  </rcc>
  <rcc rId="9589" sId="1" odxf="1" dxf="1">
    <oc r="L60">
      <f>L49+L50+L51+L52+L53+L54+L55+L56+L57+#REF!+L59</f>
    </oc>
    <nc r="L60">
      <f>L59+L58+L57+L56+L55+L54+L53+L52+L51+L50+L49</f>
    </nc>
    <odxf>
      <numFmt numFmtId="2" formatCode="0.00"/>
      <alignment horizontal="right" readingOrder="0"/>
    </odxf>
    <ndxf>
      <numFmt numFmtId="1" formatCode="0"/>
      <alignment horizontal="center" readingOrder="0"/>
    </ndxf>
  </rcc>
  <rcc rId="9590" sId="1" odxf="1" dxf="1">
    <oc r="M60">
      <f>M49+M50+M51+M52+M53+M54+M55+M56+M57+#REF!+M59</f>
    </oc>
    <nc r="M60">
      <f>M59+M58+M57+M56+M55+M54+M53+M52+M51+M50+M49</f>
    </nc>
    <odxf>
      <numFmt numFmtId="2" formatCode="0.00"/>
    </odxf>
    <ndxf>
      <numFmt numFmtId="1" formatCode="0"/>
    </ndxf>
  </rcc>
  <rcv guid="{CFE03FCF-A4D8-435A-8A9B-0544466F5A93}" action="delete"/>
  <rcv guid="{CFE03FCF-A4D8-435A-8A9B-0544466F5A93}" action="add"/>
</revisions>
</file>

<file path=xl/revisions/revisionLog2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1" sId="1">
    <oc r="H101">
      <v>85000</v>
    </oc>
    <nc r="H101">
      <v>90000</v>
    </nc>
  </rcc>
  <rcc rId="9592" sId="1">
    <oc r="G117">
      <v>148088</v>
    </oc>
    <nc r="G117">
      <v>77720</v>
    </nc>
  </rcc>
</revisions>
</file>

<file path=xl/revisions/revisionLog2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3" sId="1">
    <oc r="G134">
      <v>217859</v>
    </oc>
    <nc r="G134">
      <v>283199</v>
    </nc>
  </rcc>
</revisions>
</file>

<file path=xl/revisions/revisionLog2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4" sId="1">
    <oc r="E192">
      <v>190046</v>
    </oc>
    <nc r="E192">
      <v>190393</v>
    </nc>
  </rcc>
  <rcc rId="9595" sId="1">
    <oc r="G192">
      <v>62041</v>
    </oc>
    <nc r="G192">
      <v>61694</v>
    </nc>
  </rcc>
</revisions>
</file>

<file path=xl/revisions/revisionLog2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5" start="0" length="0">
    <dxf>
      <font>
        <color rgb="FF0070C0"/>
        <name val="Times New Roman"/>
        <scheme val="none"/>
      </font>
    </dxf>
  </rfmt>
  <rcc rId="9596" sId="1">
    <oc r="C35">
      <f>SUM(D35,G35,H35:M35)</f>
    </oc>
    <nc r="C35">
      <f>SUM(D35,G35,H35:M35)</f>
    </nc>
  </rcc>
  <rcc rId="9597" sId="1">
    <oc r="D35">
      <f>SUM(E35:F35)</f>
    </oc>
    <nc r="D35">
      <f>SUM(E35:F35)</f>
    </nc>
  </rcc>
  <rcc rId="9598" sId="1">
    <oc r="B35" t="inlineStr">
      <is>
        <t>Tērvetes pagasta pārvalde</t>
      </is>
    </oc>
    <nc r="B35" t="inlineStr">
      <is>
        <t>Pašvaldības administrācija Auce</t>
      </is>
    </nc>
  </rcc>
  <rcc rId="9599" sId="1">
    <nc r="E35">
      <v>574133</v>
    </nc>
  </rcc>
  <rcc rId="9600" sId="1">
    <nc r="F35">
      <v>160217</v>
    </nc>
  </rcc>
  <rcc rId="9601" sId="1">
    <nc r="G35">
      <v>417871</v>
    </nc>
  </rcc>
  <rcc rId="9602" sId="1">
    <nc r="J35">
      <v>7050</v>
    </nc>
  </rcc>
  <rcc rId="9603" sId="1">
    <nc r="K35">
      <v>11100</v>
    </nc>
  </rcc>
  <rcc rId="9604" sId="1">
    <nc r="L35">
      <v>11653</v>
    </nc>
  </rcc>
  <rcc rId="9605" sId="1">
    <nc r="E39">
      <v>42924</v>
    </nc>
  </rcc>
  <rcc rId="9606" sId="1">
    <nc r="F39">
      <v>10126</v>
    </nc>
  </rcc>
  <rcc rId="9607" sId="1">
    <nc r="G39">
      <v>36919</v>
    </nc>
  </rcc>
  <rcc rId="9608" sId="1">
    <nc r="J39">
      <v>1200</v>
    </nc>
  </rcc>
  <rcc rId="9609" sId="1">
    <nc r="E38">
      <v>36711</v>
    </nc>
  </rcc>
  <rcc rId="9610" sId="1">
    <nc r="F38">
      <v>8844</v>
    </nc>
  </rcc>
  <rcc rId="9611" sId="1">
    <nc r="G38">
      <v>4022</v>
    </nc>
  </rcc>
  <rrc rId="9612" sId="1" ref="A36:XFD36" action="insertRow">
    <undo index="8" exp="area" ref3D="1" dr="$A$229:$XFD$230" dn="Z_3A56BBDD_68CD_4AEA_B9E4_12391459D4C4_.wvu.Rows" sId="1"/>
    <undo index="6" exp="area" ref3D="1" dr="$A$210:$XFD$212" dn="Z_3A56BBDD_68CD_4AEA_B9E4_12391459D4C4_.wvu.Rows" sId="1"/>
    <undo index="4" exp="area" ref3D="1" dr="$A$120:$XFD$120" dn="Z_3A56BBDD_68CD_4AEA_B9E4_12391459D4C4_.wvu.Rows" sId="1"/>
    <undo index="2" exp="area" ref3D="1" dr="$A$117:$XFD$117" dn="Z_3A56BBDD_68CD_4AEA_B9E4_12391459D4C4_.wvu.Rows" sId="1"/>
    <undo index="1" exp="area" ref3D="1" dr="$A$91:$XFD$91" dn="Z_3A56BBDD_68CD_4AEA_B9E4_12391459D4C4_.wvu.Rows" sId="1"/>
  </rrc>
  <rcc rId="9613" sId="1">
    <nc r="A36" t="inlineStr">
      <is>
        <t>01.110</t>
      </is>
    </nc>
  </rcc>
  <rcc rId="9614" sId="1">
    <nc r="C36">
      <f>SUM(D36,G36,H36:M36)</f>
    </nc>
  </rcc>
  <rcc rId="9615" sId="1">
    <nc r="D36">
      <f>SUM(E36:F36)</f>
    </nc>
  </rcc>
  <rcc rId="9616" sId="1">
    <nc r="B36" t="inlineStr">
      <is>
        <t>Pašvaldības administrācija-KAC atalgojums un uzturēšana Auce</t>
      </is>
    </nc>
  </rcc>
  <rcc rId="9617" sId="1">
    <nc r="E36">
      <v>4517</v>
    </nc>
  </rcc>
  <rcc rId="9618" sId="1">
    <nc r="F36">
      <v>1483</v>
    </nc>
  </rcc>
  <rcc rId="9619" sId="1">
    <nc r="G36">
      <v>900</v>
    </nc>
  </rcc>
  <rrc rId="9620" sId="1" ref="A37:XFD37" action="insertRow">
    <undo index="8" exp="area" ref3D="1" dr="$A$230:$XFD$231" dn="Z_3A56BBDD_68CD_4AEA_B9E4_12391459D4C4_.wvu.Rows" sId="1"/>
    <undo index="6" exp="area" ref3D="1" dr="$A$211:$XFD$213" dn="Z_3A56BBDD_68CD_4AEA_B9E4_12391459D4C4_.wvu.Rows" sId="1"/>
    <undo index="4" exp="area" ref3D="1" dr="$A$121:$XFD$121" dn="Z_3A56BBDD_68CD_4AEA_B9E4_12391459D4C4_.wvu.Rows" sId="1"/>
    <undo index="2" exp="area" ref3D="1" dr="$A$118:$XFD$118" dn="Z_3A56BBDD_68CD_4AEA_B9E4_12391459D4C4_.wvu.Rows" sId="1"/>
    <undo index="1" exp="area" ref3D="1" dr="$A$92:$XFD$92" dn="Z_3A56BBDD_68CD_4AEA_B9E4_12391459D4C4_.wvu.Rows" sId="1"/>
  </rrc>
  <rcc rId="9621" sId="1">
    <nc r="A37" t="inlineStr">
      <is>
        <t>01.110</t>
      </is>
    </nc>
  </rcc>
  <rcc rId="9622" sId="1">
    <nc r="C37">
      <f>SUM(D37,G37,H37:M37)</f>
    </nc>
  </rcc>
  <rcc rId="9623" sId="1">
    <nc r="D37">
      <f>SUM(E37:F37)</f>
    </nc>
  </rcc>
  <rcc rId="9624" sId="1">
    <nc r="B37" t="inlineStr">
      <is>
        <t>Pašvaldības administrācija-projekts Auces iedzīvotāju iesaistīšanas veselības veicināšna un nostiprināšanas pasākumos</t>
      </is>
    </nc>
  </rcc>
  <rcc rId="9625" sId="1">
    <nc r="E37">
      <v>2198</v>
    </nc>
  </rcc>
  <rcc rId="9626" sId="1">
    <nc r="F37">
      <v>519</v>
    </nc>
  </rcc>
  <rcc rId="9627" sId="1">
    <nc r="G37">
      <v>26769</v>
    </nc>
  </rcc>
  <rcc rId="9628" sId="1">
    <nc r="E38">
      <v>11411</v>
    </nc>
  </rcc>
  <rcc rId="9629" sId="1">
    <nc r="F38">
      <v>2692</v>
    </nc>
  </rcc>
  <rcc rId="9630" sId="1">
    <nc r="G38">
      <v>9446</v>
    </nc>
  </rcc>
  <rcc rId="9631" sId="1">
    <nc r="E39">
      <v>19762</v>
    </nc>
  </rcc>
  <rcc rId="9632" sId="1">
    <nc r="F39">
      <v>4761</v>
    </nc>
  </rcc>
  <rcc rId="9633" sId="1">
    <nc r="G39">
      <v>1514</v>
    </nc>
  </rcc>
  <rrc rId="9634" sId="1" ref="A42:XFD42" action="insertRow">
    <undo index="8" exp="area" ref3D="1" dr="$A$231:$XFD$232" dn="Z_3A56BBDD_68CD_4AEA_B9E4_12391459D4C4_.wvu.Rows" sId="1"/>
    <undo index="6" exp="area" ref3D="1" dr="$A$212:$XFD$214" dn="Z_3A56BBDD_68CD_4AEA_B9E4_12391459D4C4_.wvu.Rows" sId="1"/>
    <undo index="4" exp="area" ref3D="1" dr="$A$122:$XFD$122" dn="Z_3A56BBDD_68CD_4AEA_B9E4_12391459D4C4_.wvu.Rows" sId="1"/>
    <undo index="2" exp="area" ref3D="1" dr="$A$119:$XFD$119" dn="Z_3A56BBDD_68CD_4AEA_B9E4_12391459D4C4_.wvu.Rows" sId="1"/>
    <undo index="1" exp="area" ref3D="1" dr="$A$93:$XFD$93" dn="Z_3A56BBDD_68CD_4AEA_B9E4_12391459D4C4_.wvu.Rows" sId="1"/>
  </rrc>
  <rcc rId="9635" sId="1">
    <nc r="A42" t="inlineStr">
      <is>
        <t>01.110</t>
      </is>
    </nc>
  </rcc>
  <rcc rId="9636" sId="1">
    <nc r="C42">
      <f>SUM(D42,G42,H42:M42)</f>
    </nc>
  </rcc>
  <rcc rId="9637" sId="1">
    <nc r="D42">
      <f>SUM(E42:F42)</f>
    </nc>
  </rcc>
  <rcc rId="9638" sId="1">
    <nc r="B42" t="inlineStr">
      <is>
        <t>Savstarpējie norēķini-izglītība Auce</t>
      </is>
    </nc>
  </rcc>
  <rcc rId="9639" sId="1">
    <nc r="L42">
      <v>135000</v>
    </nc>
  </rcc>
  <rrc rId="9640" sId="1" ref="A43:XFD43" action="insertRow">
    <undo index="8" exp="area" ref3D="1" dr="$A$232:$XFD$233" dn="Z_3A56BBDD_68CD_4AEA_B9E4_12391459D4C4_.wvu.Rows" sId="1"/>
    <undo index="6" exp="area" ref3D="1" dr="$A$213:$XFD$215" dn="Z_3A56BBDD_68CD_4AEA_B9E4_12391459D4C4_.wvu.Rows" sId="1"/>
    <undo index="4" exp="area" ref3D="1" dr="$A$123:$XFD$123" dn="Z_3A56BBDD_68CD_4AEA_B9E4_12391459D4C4_.wvu.Rows" sId="1"/>
    <undo index="2" exp="area" ref3D="1" dr="$A$120:$XFD$120" dn="Z_3A56BBDD_68CD_4AEA_B9E4_12391459D4C4_.wvu.Rows" sId="1"/>
    <undo index="1" exp="area" ref3D="1" dr="$A$94:$XFD$94" dn="Z_3A56BBDD_68CD_4AEA_B9E4_12391459D4C4_.wvu.Rows" sId="1"/>
  </rrc>
  <rcc rId="9641" sId="1">
    <nc r="A43" t="inlineStr">
      <is>
        <t>01.110</t>
      </is>
    </nc>
  </rcc>
  <rcc rId="9642" sId="1">
    <nc r="C43">
      <f>SUM(D43,G43,H43:M43)</f>
    </nc>
  </rcc>
  <rcc rId="9643" sId="1">
    <nc r="D43">
      <f>SUM(E43:F43)</f>
    </nc>
  </rcc>
  <rcc rId="9644" sId="1">
    <nc r="B43" t="inlineStr">
      <is>
        <t>Finanšu darbība</t>
      </is>
    </nc>
  </rcc>
  <rcc rId="9645" sId="1">
    <nc r="G43">
      <v>20746</v>
    </nc>
  </rcc>
  <rcv guid="{CFE03FCF-A4D8-435A-8A9B-0544466F5A93}" action="delete"/>
  <rcv guid="{CFE03FCF-A4D8-435A-8A9B-0544466F5A93}" action="add"/>
</revisions>
</file>

<file path=xl/revisions/revisionLog2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6" sId="1">
    <oc r="C15">
      <f>SUM(C16:C41)</f>
    </oc>
    <nc r="C15">
      <f>SUM(C16:C43)</f>
    </nc>
  </rcc>
  <rcc rId="9647" sId="1">
    <oc r="D15">
      <f>SUM(D16:D41)</f>
    </oc>
    <nc r="D15">
      <f>SUM(D16:D43)</f>
    </nc>
  </rcc>
  <rcc rId="9648" sId="1">
    <oc r="E15">
      <f>SUM(E16:E41)</f>
    </oc>
    <nc r="E15">
      <f>SUM(E16:E43)</f>
    </nc>
  </rcc>
  <rcc rId="9649" sId="1">
    <oc r="F15">
      <f>SUM(F16:F41)</f>
    </oc>
    <nc r="F15">
      <f>SUM(F16:F43)</f>
    </nc>
  </rcc>
  <rcc rId="9650" sId="1">
    <oc r="G15">
      <f>SUM(G16:G41)</f>
    </oc>
    <nc r="G15">
      <f>SUM(G16:G43)</f>
    </nc>
  </rcc>
  <rcc rId="9651" sId="1">
    <oc r="H15">
      <f>SUM(H16:H41)</f>
    </oc>
    <nc r="H15">
      <f>SUM(H16:H43)</f>
    </nc>
  </rcc>
  <rcc rId="9652" sId="1">
    <oc r="I15">
      <f>SUM(I16:I41)</f>
    </oc>
    <nc r="I15">
      <f>SUM(I16:I43)</f>
    </nc>
  </rcc>
  <rcc rId="9653" sId="1">
    <oc r="J15">
      <f>SUM(J16:J41)</f>
    </oc>
    <nc r="J15">
      <f>SUM(J16:J43)</f>
    </nc>
  </rcc>
  <rcc rId="9654" sId="1">
    <oc r="K15">
      <f>SUM(K16:K41)</f>
    </oc>
    <nc r="K15">
      <f>SUM(K16:K43)</f>
    </nc>
  </rcc>
  <rcc rId="9655" sId="1" odxf="1" dxf="1">
    <oc r="L15">
      <f>SUM(L16:L41)</f>
    </oc>
    <nc r="L15">
      <f>SUM(L16:L43)</f>
    </nc>
    <odxf>
      <alignment horizontal="right" vertical="top" readingOrder="0"/>
    </odxf>
    <ndxf>
      <alignment horizontal="general" vertical="bottom" readingOrder="0"/>
    </ndxf>
  </rcc>
  <rcc rId="9656" sId="1">
    <oc r="M15">
      <f>SUM(M16:M41)</f>
    </oc>
    <nc r="M15">
      <f>SUM(M16:M43)</f>
    </nc>
  </rcc>
</revisions>
</file>

<file path=xl/revisions/revisionLog2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35:M43" start="0" length="2147483647">
    <dxf>
      <font>
        <color theme="4" tint="-0.249977111117893"/>
      </font>
    </dxf>
  </rfmt>
</revisions>
</file>

<file path=xl/revisions/revisionLog2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57" sId="1" ref="A48:XFD48" action="insertRow">
    <undo index="8" exp="area" ref3D="1" dr="$A$233:$XFD$234" dn="Z_3A56BBDD_68CD_4AEA_B9E4_12391459D4C4_.wvu.Rows" sId="1"/>
    <undo index="6" exp="area" ref3D="1" dr="$A$214:$XFD$216" dn="Z_3A56BBDD_68CD_4AEA_B9E4_12391459D4C4_.wvu.Rows" sId="1"/>
    <undo index="4" exp="area" ref3D="1" dr="$A$124:$XFD$124" dn="Z_3A56BBDD_68CD_4AEA_B9E4_12391459D4C4_.wvu.Rows" sId="1"/>
    <undo index="2" exp="area" ref3D="1" dr="$A$121:$XFD$121" dn="Z_3A56BBDD_68CD_4AEA_B9E4_12391459D4C4_.wvu.Rows" sId="1"/>
    <undo index="1" exp="area" ref3D="1" dr="$A$95:$XFD$95" dn="Z_3A56BBDD_68CD_4AEA_B9E4_12391459D4C4_.wvu.Rows" sId="1"/>
  </rrc>
  <rcc rId="9658" sId="1">
    <nc r="A48" t="inlineStr">
      <is>
        <t>03.110</t>
      </is>
    </nc>
  </rcc>
  <rcc rId="9659" sId="1">
    <nc r="C48">
      <f>SUM(D48,G48,H48:M48)</f>
    </nc>
  </rcc>
  <rcc rId="9660" sId="1">
    <nc r="D48">
      <f>SUM(E48:F48)</f>
    </nc>
  </rcc>
  <rcc rId="9661" sId="1">
    <oc r="B47" t="inlineStr">
      <is>
        <t>Pašvaldības policija</t>
      </is>
    </oc>
    <nc r="B47" t="inlineStr">
      <is>
        <t>Pašvaldības policija Dobele</t>
      </is>
    </nc>
  </rcc>
  <rcc rId="9662" sId="1">
    <nc r="B48" t="inlineStr">
      <is>
        <t>Pašvaldības policija Auce</t>
      </is>
    </nc>
  </rcc>
  <rcc rId="9663" sId="1">
    <nc r="E48">
      <v>70913</v>
    </nc>
  </rcc>
  <rcc rId="9664" sId="1">
    <nc r="F48">
      <v>21492</v>
    </nc>
  </rcc>
  <rcc rId="9665" sId="1">
    <nc r="G48">
      <v>17411</v>
    </nc>
  </rcc>
  <rcc rId="9666" sId="1">
    <nc r="J48">
      <v>406</v>
    </nc>
  </rcc>
  <rfmt sheetId="1" sqref="C47:M48" start="0" length="2147483647">
    <dxf>
      <font>
        <b val="0"/>
      </font>
    </dxf>
  </rfmt>
  <rrc rId="9667" sId="1" ref="A53:XFD53" action="insertRow">
    <undo index="8" exp="area" ref3D="1" dr="$A$234:$XFD$235" dn="Z_3A56BBDD_68CD_4AEA_B9E4_12391459D4C4_.wvu.Rows" sId="1"/>
    <undo index="6" exp="area" ref3D="1" dr="$A$215:$XFD$217" dn="Z_3A56BBDD_68CD_4AEA_B9E4_12391459D4C4_.wvu.Rows" sId="1"/>
    <undo index="4" exp="area" ref3D="1" dr="$A$125:$XFD$125" dn="Z_3A56BBDD_68CD_4AEA_B9E4_12391459D4C4_.wvu.Rows" sId="1"/>
    <undo index="2" exp="area" ref3D="1" dr="$A$122:$XFD$122" dn="Z_3A56BBDD_68CD_4AEA_B9E4_12391459D4C4_.wvu.Rows" sId="1"/>
    <undo index="1" exp="area" ref3D="1" dr="$A$96:$XFD$96" dn="Z_3A56BBDD_68CD_4AEA_B9E4_12391459D4C4_.wvu.Rows" sId="1"/>
  </rrc>
  <rcc rId="9668" sId="1">
    <nc r="A53" t="inlineStr">
      <is>
        <t>03.312</t>
      </is>
    </nc>
  </rcc>
  <rcc rId="9669" sId="1">
    <nc r="C53">
      <f>SUM(D53,G53,H53:M53)</f>
    </nc>
  </rcc>
  <rcc rId="9670" sId="1">
    <nc r="D53">
      <f>E53+F53</f>
    </nc>
  </rcc>
  <rcc rId="9671" sId="1">
    <oc r="B52" t="inlineStr">
      <is>
        <t>Bāriņtiesas</t>
      </is>
    </oc>
    <nc r="B52" t="inlineStr">
      <is>
        <t>Bāriņtiesas Dobele</t>
      </is>
    </nc>
  </rcc>
  <rcc rId="9672" sId="1">
    <nc r="B53" t="inlineStr">
      <is>
        <t>Bāriņtiesas Auce</t>
      </is>
    </nc>
  </rcc>
  <rfmt sheetId="1" sqref="C52:M53" start="0" length="2147483647">
    <dxf>
      <font>
        <b val="0"/>
      </font>
    </dxf>
  </rfmt>
</revisions>
</file>

<file path=xl/revisions/revisionLog2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73" sId="1">
    <nc r="E53">
      <v>66857</v>
    </nc>
  </rcc>
  <rcc rId="9674" sId="1">
    <nc r="F53">
      <v>21395</v>
    </nc>
  </rcc>
  <rcc rId="9675" sId="1">
    <nc r="G53">
      <v>13435</v>
    </nc>
  </rcc>
  <rcc rId="9676" sId="1">
    <nc r="J53">
      <v>950</v>
    </nc>
  </rcc>
  <rcc rId="9677" sId="1">
    <oc r="C54">
      <f>SUM(C47,C49,C50,C52)</f>
    </oc>
    <nc r="C54">
      <f>SUM(C47,C48,C49,C50,C51,C52,C53)</f>
    </nc>
  </rcc>
  <rcc rId="9678" sId="1">
    <oc r="D54">
      <f>SUM(D47,D49,D50,D52)</f>
    </oc>
    <nc r="D54">
      <f>SUM(D47,D48,D49,D50,D51,D52,D53)</f>
    </nc>
  </rcc>
  <rcc rId="9679" sId="1">
    <oc r="E54">
      <f>SUM(E47,E49,E50,E52)</f>
    </oc>
    <nc r="E54">
      <f>SUM(E47,E48,E49,E50,E51,E52,E53)</f>
    </nc>
  </rcc>
  <rcc rId="9680" sId="1">
    <oc r="F54">
      <f>SUM(F47,F49,F50,F52)</f>
    </oc>
    <nc r="F54">
      <f>SUM(F47,F48,F49,F50,F51,F52,F53)</f>
    </nc>
  </rcc>
  <rcc rId="9681" sId="1">
    <oc r="G54">
      <f>SUM(G47,G49,G50,G52)</f>
    </oc>
    <nc r="G54">
      <f>SUM(G47,G48,G49,G50,G51,G52,G53)</f>
    </nc>
  </rcc>
  <rcc rId="9682" sId="1">
    <oc r="H54">
      <f>SUM(H47,H49,H50,H52)</f>
    </oc>
    <nc r="H54">
      <f>SUM(H47,H48,H49,H50,H51,H52,H53)</f>
    </nc>
  </rcc>
  <rcc rId="9683" sId="1">
    <oc r="I54">
      <f>SUM(I47,I49,I50,I52)</f>
    </oc>
    <nc r="I54">
      <f>SUM(I47,I48,I49,I50,I51,I52,I53)</f>
    </nc>
  </rcc>
  <rcc rId="9684" sId="1">
    <oc r="J54">
      <f>SUM(J47,J49,J50,J52)</f>
    </oc>
    <nc r="J54">
      <f>SUM(J47,J48,J49,J50,J51,J52,J53)</f>
    </nc>
  </rcc>
  <rcc rId="9685" sId="1">
    <oc r="K54">
      <f>SUM(K47,K49,K50,K52)</f>
    </oc>
    <nc r="K54">
      <f>SUM(K47,K48,K49,K50,K51,K52,K53)</f>
    </nc>
  </rcc>
  <rcc rId="9686" sId="1" odxf="1" dxf="1">
    <oc r="L54">
      <f>SUM(L47,L49,L50,L52)</f>
    </oc>
    <nc r="L54">
      <f>SUM(L47,L48,L49,L50,L51,L52,L53)</f>
    </nc>
    <odxf>
      <alignment horizontal="right" vertical="top" readingOrder="0"/>
    </odxf>
    <ndxf>
      <alignment horizontal="general" vertical="bottom" readingOrder="0"/>
    </ndxf>
  </rcc>
  <rcc rId="9687" sId="1">
    <oc r="M54">
      <f>SUM(M47,M49,M50,M52)</f>
    </oc>
    <nc r="M54">
      <f>SUM(M47,M48,M49,M50,M51,M52,M53)</f>
    </nc>
  </rcc>
</revisions>
</file>

<file path=xl/revisions/revisionLog2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8" sId="1">
    <oc r="C54">
      <f>SUM(C47,C48,C49,C50,C51,C52,C53)</f>
    </oc>
    <nc r="C54">
      <f>SUM(C47,C48,C49,C50,C52,C53)</f>
    </nc>
  </rcc>
  <rcc rId="9689" sId="1">
    <oc r="D54">
      <f>SUM(D47,D48,D49,D50,D51,D52,D53)</f>
    </oc>
    <nc r="D54">
      <f>SUM(D47,D48,D49,D50,D52,D53)</f>
    </nc>
  </rcc>
  <rcc rId="9690" sId="1">
    <oc r="E54">
      <f>SUM(E47,E48,E49,E50,E51,E52,E53)</f>
    </oc>
    <nc r="E54">
      <f>SUM(E47,E48,E49,E50,E52,E53)</f>
    </nc>
  </rcc>
  <rcc rId="9691" sId="1">
    <oc r="F54">
      <f>SUM(F47,F48,F49,F50,F51,F52,F53)</f>
    </oc>
    <nc r="F54">
      <f>SUM(F47,F48,F49,F50,F52,F53)</f>
    </nc>
  </rcc>
  <rcc rId="9692" sId="1">
    <oc r="G54">
      <f>SUM(G47,G48,G49,G50,G51,G52,G53)</f>
    </oc>
    <nc r="G54">
      <f>SUM(G47,G48,G49,G50,G52,G53)</f>
    </nc>
  </rcc>
  <rcc rId="9693" sId="1">
    <oc r="H54">
      <f>SUM(H47,H48,H49,H50,H51,H52,H53)</f>
    </oc>
    <nc r="H54">
      <f>SUM(H47,H48,H49,H50,H52,H53)</f>
    </nc>
  </rcc>
  <rcc rId="9694" sId="1">
    <oc r="I54">
      <f>SUM(I47,I48,I49,I50,I51,I52,I53)</f>
    </oc>
    <nc r="I54">
      <f>SUM(I47,I48,I49,I50,I52,I53)</f>
    </nc>
  </rcc>
  <rcc rId="9695" sId="1">
    <oc r="J54">
      <f>SUM(J47,J48,J49,J50,J51,J52,J53)</f>
    </oc>
    <nc r="J54">
      <f>SUM(J47,J48,J49,J50,J52,J53)</f>
    </nc>
  </rcc>
  <rcc rId="9696" sId="1">
    <oc r="K54">
      <f>SUM(K47,K48,K49,K50,K51,K52,K53)</f>
    </oc>
    <nc r="K54">
      <f>SUM(K47,K48,K49,K50,K52,K53)</f>
    </nc>
  </rcc>
  <rcc rId="9697" sId="1">
    <oc r="L54">
      <f>SUM(L47,L48,L49,L50,L51,L52,L53)</f>
    </oc>
    <nc r="L54">
      <f>SUM(L47,L48,L49,L50,L52,L53)</f>
    </nc>
  </rcc>
  <rcc rId="9698" sId="1">
    <oc r="M54">
      <f>SUM(M47,M48,M49,M50,M51,M52,M53)</f>
    </oc>
    <nc r="M54">
      <f>SUM(M47,M48,M49,M50,M52,M53)</f>
    </nc>
  </rcc>
</revisions>
</file>

<file path=xl/revisions/revisionLog2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99" sId="1" ref="A75:XFD75" action="insertRow">
    <undo index="8" exp="area" ref3D="1" dr="$A$235:$XFD$236" dn="Z_3A56BBDD_68CD_4AEA_B9E4_12391459D4C4_.wvu.Rows" sId="1"/>
    <undo index="6" exp="area" ref3D="1" dr="$A$216:$XFD$218" dn="Z_3A56BBDD_68CD_4AEA_B9E4_12391459D4C4_.wvu.Rows" sId="1"/>
    <undo index="4" exp="area" ref3D="1" dr="$A$126:$XFD$126" dn="Z_3A56BBDD_68CD_4AEA_B9E4_12391459D4C4_.wvu.Rows" sId="1"/>
    <undo index="2" exp="area" ref3D="1" dr="$A$123:$XFD$123" dn="Z_3A56BBDD_68CD_4AEA_B9E4_12391459D4C4_.wvu.Rows" sId="1"/>
    <undo index="1" exp="area" ref3D="1" dr="$A$97:$XFD$97" dn="Z_3A56BBDD_68CD_4AEA_B9E4_12391459D4C4_.wvu.Rows" sId="1"/>
  </rrc>
  <rcc rId="9700" sId="1">
    <nc r="C75">
      <f>SUM(D75,G75,H75:M75)</f>
    </nc>
  </rcc>
  <rcc rId="9701" sId="1">
    <nc r="D75">
      <f>SUM(E75:F75)</f>
    </nc>
  </rcc>
  <rcc rId="9702" sId="1">
    <nc r="B75" t="inlineStr">
      <is>
        <t>Dabas resursu nodoklis Auce</t>
      </is>
    </nc>
  </rcc>
  <rfmt sheetId="1" sqref="B75" start="0" length="2147483647">
    <dxf>
      <font>
        <color theme="4" tint="-0.249977111117893"/>
      </font>
    </dxf>
  </rfmt>
  <rcc rId="9703" sId="1">
    <nc r="G75">
      <v>23000</v>
    </nc>
  </rcc>
  <rfmt sheetId="1" sqref="C75:H75" start="0" length="2147483647">
    <dxf>
      <font>
        <color theme="4" tint="-0.249977111117893"/>
      </font>
    </dxf>
  </rfmt>
  <rcc rId="9704" sId="1">
    <oc r="C70">
      <f>SUM(C71:C74)</f>
    </oc>
    <nc r="C70">
      <f>SUM(C71:C75)</f>
    </nc>
  </rcc>
  <rcc rId="9705" sId="1">
    <oc r="D70">
      <f>SUM(D71:D74)</f>
    </oc>
    <nc r="D70">
      <f>SUM(D71:D75)</f>
    </nc>
  </rcc>
  <rcc rId="9706" sId="1">
    <oc r="E70">
      <f>SUM(E71:E74)</f>
    </oc>
    <nc r="E70">
      <f>SUM(E71:E75)</f>
    </nc>
  </rcc>
  <rcc rId="9707" sId="1">
    <oc r="F70">
      <f>SUM(F71:F74)</f>
    </oc>
    <nc r="F70">
      <f>SUM(F71:F75)</f>
    </nc>
  </rcc>
  <rcc rId="9708" sId="1">
    <oc r="G70">
      <f>SUM(G71:G74)</f>
    </oc>
    <nc r="G70">
      <f>SUM(G71:G75)</f>
    </nc>
  </rcc>
  <rcc rId="9709" sId="1">
    <oc r="H70">
      <f>SUM(H71:H74)</f>
    </oc>
    <nc r="H70">
      <f>SUM(H71:H75)</f>
    </nc>
  </rcc>
  <rcc rId="9710" sId="1">
    <oc r="I70">
      <f>SUM(I71:I74)</f>
    </oc>
    <nc r="I70">
      <f>SUM(I71:I75)</f>
    </nc>
  </rcc>
  <rcc rId="9711" sId="1">
    <oc r="J70">
      <f>SUM(J71:J74)</f>
    </oc>
    <nc r="J70">
      <f>SUM(J71:J75)</f>
    </nc>
  </rcc>
  <rcc rId="9712" sId="1">
    <oc r="K70">
      <f>SUM(K71:K74)</f>
    </oc>
    <nc r="K70">
      <f>SUM(K71:K75)</f>
    </nc>
  </rcc>
  <rcc rId="9713" sId="1" odxf="1" dxf="1">
    <oc r="L70">
      <f>SUM(L71:L74)</f>
    </oc>
    <nc r="L70">
      <f>SUM(L71:L75)</f>
    </nc>
    <odxf>
      <alignment horizontal="right" vertical="top" readingOrder="0"/>
    </odxf>
    <ndxf>
      <alignment horizontal="general" vertical="bottom" readingOrder="0"/>
    </ndxf>
  </rcc>
  <rcc rId="9714" sId="1">
    <oc r="M70">
      <f>SUM(M71:M74)</f>
    </oc>
    <nc r="M70">
      <f>SUM(M71:M75)</f>
    </nc>
  </rcc>
</revisions>
</file>

<file path=xl/revisions/revisionLog2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15" sId="1">
    <oc r="B88" t="inlineStr">
      <is>
        <t>Auce</t>
      </is>
    </oc>
    <nc r="B88" t="inlineStr">
      <is>
        <t>Auce teritorija</t>
      </is>
    </nc>
  </rcc>
  <rcc rId="9716" sId="1">
    <nc r="E88">
      <v>189261</v>
    </nc>
  </rcc>
  <rcc rId="9717" sId="1">
    <nc r="F88">
      <v>54286</v>
    </nc>
  </rcc>
  <rcc rId="9718" sId="1">
    <nc r="G88">
      <v>1514296</v>
    </nc>
  </rcc>
  <rcc rId="9719" sId="1">
    <nc r="J88">
      <v>5350</v>
    </nc>
  </rcc>
  <rfmt sheetId="1" sqref="D88:M94" start="0" length="2147483647">
    <dxf>
      <font>
        <b/>
      </font>
    </dxf>
  </rfmt>
  <rfmt sheetId="1" sqref="D88:M94" start="0" length="2147483647">
    <dxf>
      <font>
        <b val="0"/>
      </font>
    </dxf>
  </rfmt>
  <rfmt sheetId="1" sqref="D88:M94" start="0" length="2147483647">
    <dxf>
      <font>
        <color theme="4" tint="-0.249977111117893"/>
      </font>
    </dxf>
  </rfmt>
  <rfmt sheetId="1" sqref="C88:C94" start="0" length="2147483647">
    <dxf>
      <font>
        <color theme="4" tint="-0.249977111117893"/>
      </font>
    </dxf>
  </rfmt>
</revisions>
</file>

<file path=xl/revisions/revisionLog2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20" sId="1">
    <nc r="E90">
      <v>22242</v>
    </nc>
  </rcc>
  <rcc rId="9721" sId="1">
    <nc r="F90">
      <v>5281</v>
    </nc>
  </rcc>
  <rcc rId="9722" sId="1">
    <nc r="G90">
      <v>687447</v>
    </nc>
  </rcc>
  <rcc rId="9723" sId="1">
    <nc r="J90">
      <v>6754</v>
    </nc>
  </rcc>
  <rcc rId="9724" sId="1">
    <nc r="K90">
      <v>2600</v>
    </nc>
  </rcc>
  <rcc rId="9725" sId="1">
    <oc r="J88">
      <v>5350</v>
    </oc>
    <nc r="J88"/>
  </rcc>
  <rcc rId="9726" sId="1">
    <nc r="K88">
      <v>5350</v>
    </nc>
  </rcc>
  <rcc rId="9727" sId="1">
    <nc r="E92">
      <v>30242</v>
    </nc>
  </rcc>
  <rcc rId="9728" sId="1">
    <nc r="F92">
      <v>7286</v>
    </nc>
  </rcc>
  <rcc rId="9729" sId="1">
    <nc r="G92">
      <v>313629</v>
    </nc>
  </rcc>
  <rcc rId="9730" sId="1">
    <nc r="K92">
      <v>2000</v>
    </nc>
  </rcc>
</revisions>
</file>

<file path=xl/revisions/revisionLog2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31" sId="1">
    <nc r="E91">
      <v>15022</v>
    </nc>
  </rcc>
  <rcc rId="9732" sId="1">
    <nc r="F91">
      <v>3619</v>
    </nc>
  </rcc>
  <rcc rId="9733" sId="1">
    <nc r="G91">
      <v>110084</v>
    </nc>
  </rcc>
  <rcc rId="9734" sId="1">
    <nc r="K91">
      <v>2050</v>
    </nc>
  </rcc>
  <rcc rId="9735" sId="1">
    <nc r="E94">
      <v>14792</v>
    </nc>
  </rcc>
  <rcc rId="9736" sId="1">
    <nc r="F94">
      <v>3489</v>
    </nc>
  </rcc>
  <rcc rId="9737" sId="1">
    <nc r="G94">
      <v>41779</v>
    </nc>
  </rcc>
  <rcc rId="9738" sId="1">
    <nc r="K94">
      <v>2100</v>
    </nc>
  </rcc>
  <rcc rId="9739" sId="1">
    <nc r="E93">
      <v>8459</v>
    </nc>
  </rcc>
  <rcc rId="9740" sId="1">
    <nc r="F93">
      <v>2395</v>
    </nc>
  </rcc>
  <rcc rId="9741" sId="1">
    <nc r="G93">
      <v>109850</v>
    </nc>
  </rcc>
  <rcc rId="9742" sId="1">
    <nc r="J93">
      <v>8000</v>
    </nc>
  </rcc>
  <rcc rId="9743" sId="1">
    <nc r="K93">
      <v>2500</v>
    </nc>
  </rcc>
  <rcc rId="9744" sId="1">
    <oc r="B89" t="inlineStr">
      <is>
        <t>BIU projekts Auce</t>
      </is>
    </oc>
    <nc r="B89" t="inlineStr">
      <is>
        <t>Autoceļu fonds Auce</t>
      </is>
    </nc>
  </rcc>
  <rcc rId="9745" sId="1">
    <nc r="G89">
      <v>116481</v>
    </nc>
  </rcc>
</revisions>
</file>

<file path=xl/revisions/revisionLog2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39:M139" start="0" length="2147483647">
    <dxf>
      <font>
        <color theme="4" tint="-0.249977111117893"/>
      </font>
    </dxf>
  </rfmt>
  <rcc rId="9746" sId="1">
    <nc r="E139">
      <v>6702</v>
    </nc>
  </rcc>
  <rcc rId="9747" sId="1">
    <nc r="F139">
      <v>1581</v>
    </nc>
  </rcc>
  <rcc rId="9748" sId="1">
    <nc r="G139">
      <v>1715</v>
    </nc>
  </rcc>
  <rcc rId="9749" sId="1">
    <nc r="E163">
      <v>101748</v>
    </nc>
  </rcc>
  <rcc rId="9750" sId="1">
    <nc r="F163">
      <v>29286</v>
    </nc>
  </rcc>
  <rcc rId="9751" sId="1">
    <nc r="G163">
      <v>23318</v>
    </nc>
  </rcc>
  <rcc rId="9752" sId="1">
    <nc r="J163">
      <v>11016</v>
    </nc>
  </rcc>
  <rfmt sheetId="1" sqref="C163:M163" start="0" length="2147483647">
    <dxf>
      <font>
        <color theme="4" tint="-0.249977111117893"/>
      </font>
    </dxf>
  </rfmt>
  <rcc rId="9753" sId="1">
    <nc r="L163">
      <v>800</v>
    </nc>
  </rcc>
  <rcc rId="9754" sId="1">
    <nc r="E175">
      <v>198474</v>
    </nc>
  </rcc>
  <rcc rId="9755" sId="1">
    <nc r="F175">
      <v>56434</v>
    </nc>
  </rcc>
  <rcc rId="9756" sId="1">
    <nc r="G175">
      <v>195620</v>
    </nc>
  </rcc>
  <rcc rId="9757" sId="1">
    <nc r="J175">
      <v>32002</v>
    </nc>
  </rcc>
  <rfmt sheetId="1" sqref="C175:M175" start="0" length="2147483647">
    <dxf>
      <font>
        <color theme="4" tint="-0.249977111117893"/>
      </font>
    </dxf>
  </rfmt>
</revisions>
</file>

<file path=xl/revisions/revisionLog2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0">
    <dxf>
      <numFmt numFmtId="2" formatCode="0.00"/>
    </dxf>
  </rfmt>
  <rfmt sheetId="1" sqref="A180">
    <dxf>
      <numFmt numFmtId="30" formatCode="@"/>
    </dxf>
  </rfmt>
  <rcc rId="9758" sId="1" numFmtId="30">
    <nc r="A180" t="inlineStr">
      <is>
        <t>08.280</t>
      </is>
    </nc>
  </rcc>
  <rcc rId="9759" sId="1">
    <nc r="B180" t="inlineStr">
      <is>
        <t>Deju svētki Auce</t>
      </is>
    </nc>
  </rcc>
  <rfmt sheetId="1" sqref="B180:M180" start="0" length="2147483647">
    <dxf>
      <font>
        <color theme="4" tint="-0.249977111117893"/>
      </font>
    </dxf>
  </rfmt>
  <rcc rId="9760" sId="1">
    <nc r="G180">
      <v>3130</v>
    </nc>
  </rcc>
  <rrc rId="9761" sId="1" ref="A182:XFD182" action="insertRow">
    <undo index="8" exp="area" ref3D="1" dr="$A$236:$XFD$237" dn="Z_3A56BBDD_68CD_4AEA_B9E4_12391459D4C4_.wvu.Rows" sId="1"/>
    <undo index="6" exp="area" ref3D="1" dr="$A$217:$XFD$219" dn="Z_3A56BBDD_68CD_4AEA_B9E4_12391459D4C4_.wvu.Rows" sId="1"/>
  </rrc>
  <rcc rId="9762" sId="1">
    <nc r="C182">
      <f>SUM(D182,G182,H182:M182)</f>
    </nc>
  </rcc>
  <rcc rId="9763" sId="1">
    <nc r="D182">
      <f>SUM(E182:F182)</f>
    </nc>
  </rcc>
  <rfmt sheetId="1" sqref="A182">
    <dxf>
      <numFmt numFmtId="30" formatCode="@"/>
    </dxf>
  </rfmt>
  <rcc rId="9764" sId="1" numFmtId="30">
    <nc r="A182" t="inlineStr">
      <is>
        <t>08.600</t>
      </is>
    </nc>
  </rcc>
  <rcc rId="9765" sId="1">
    <nc r="B182" t="inlineStr">
      <is>
        <t>Projekti Auce</t>
      </is>
    </nc>
  </rcc>
  <rfmt sheetId="1" sqref="B182:M182" start="0" length="2147483647">
    <dxf>
      <font>
        <color theme="4" tint="-0.249977111117893"/>
      </font>
    </dxf>
  </rfmt>
  <rcc rId="9766" sId="1">
    <nc r="K182">
      <v>46970</v>
    </nc>
  </rcc>
</revisions>
</file>

<file path=xl/revisions/revisionLog2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767" sId="1" ref="A183:XFD183" action="insertRow">
    <undo index="8" exp="area" ref3D="1" dr="$A$237:$XFD$238" dn="Z_3A56BBDD_68CD_4AEA_B9E4_12391459D4C4_.wvu.Rows" sId="1"/>
    <undo index="6" exp="area" ref3D="1" dr="$A$218:$XFD$220" dn="Z_3A56BBDD_68CD_4AEA_B9E4_12391459D4C4_.wvu.Rows" sId="1"/>
  </rrc>
  <rcc rId="9768" sId="1">
    <nc r="C183">
      <f>SUM(D183,G183,H183:M183)</f>
    </nc>
  </rcc>
  <rcc rId="9769" sId="1">
    <nc r="D183">
      <f>SUM(E183:F183)</f>
    </nc>
  </rcc>
  <rcc rId="9770" sId="1">
    <nc r="A183" t="inlineStr">
      <is>
        <t>08.910</t>
      </is>
    </nc>
  </rcc>
  <rcc rId="9771" sId="1">
    <nc r="B183" t="inlineStr">
      <is>
        <t>Centralizētās kanalizācijas sistēmas pieslēgumi</t>
      </is>
    </nc>
  </rcc>
  <rfmt sheetId="1" sqref="B182:B183" start="0" length="2147483647">
    <dxf>
      <font>
        <b val="0"/>
      </font>
    </dxf>
  </rfmt>
  <rcc rId="9772" sId="1">
    <nc r="H183">
      <v>51668</v>
    </nc>
  </rcc>
  <rfmt sheetId="1" sqref="E183:M183" start="0" length="2147483647">
    <dxf>
      <font>
        <b val="0"/>
      </font>
    </dxf>
  </rfmt>
  <rfmt sheetId="1" sqref="E182:M182" start="0" length="2147483647">
    <dxf>
      <font>
        <b val="0"/>
      </font>
    </dxf>
  </rfmt>
  <rrc rId="9773" sId="1" ref="A184:XFD184" action="insertRow">
    <undo index="8" exp="area" ref3D="1" dr="$A$238:$XFD$239" dn="Z_3A56BBDD_68CD_4AEA_B9E4_12391459D4C4_.wvu.Rows" sId="1"/>
    <undo index="6" exp="area" ref3D="1" dr="$A$219:$XFD$221" dn="Z_3A56BBDD_68CD_4AEA_B9E4_12391459D4C4_.wvu.Rows" sId="1"/>
  </rrc>
  <rcc rId="9774" sId="1">
    <nc r="C184">
      <f>SUM(D184,G184,H184:M184)</f>
    </nc>
  </rcc>
  <rcc rId="9775" sId="1">
    <nc r="D184">
      <f>SUM(E184:F184)</f>
    </nc>
  </rcc>
  <rcc rId="9776" sId="1">
    <nc r="A184" t="inlineStr">
      <is>
        <t>08.920</t>
      </is>
    </nc>
  </rcc>
  <rcc rId="9777" sId="1">
    <nc r="B184" t="inlineStr">
      <is>
        <t>Sporta pasākumi Auce</t>
      </is>
    </nc>
  </rcc>
  <rcc rId="9778" sId="1">
    <nc r="G184">
      <v>5820</v>
    </nc>
  </rcc>
  <rcc rId="9779" sId="1">
    <nc r="J184">
      <v>4000</v>
    </nc>
  </rcc>
  <rcv guid="{CFE03FCF-A4D8-435A-8A9B-0544466F5A93}" action="delete"/>
  <rcv guid="{CFE03FCF-A4D8-435A-8A9B-0544466F5A93}" action="add"/>
</revisions>
</file>

<file path=xl/revisions/revisionLog2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80" sId="1">
    <oc r="C185">
      <f>C140+C147+C164+C176+C179+C180+C181</f>
    </oc>
    <nc r="C185">
      <f>C140+C147+C164+C176+C179+C180+C181+C182+C183+C184</f>
    </nc>
  </rcc>
  <rcc rId="9781" sId="1">
    <oc r="D185">
      <f>D140+D147+D164+D176+D179+D180+D181</f>
    </oc>
    <nc r="D185">
      <f>D140+D147+D164+D176+D179+D180+D181+D182+D183+D184</f>
    </nc>
  </rcc>
  <rcc rId="9782" sId="1">
    <oc r="E185">
      <f>E140+E147+E164+E176+E179+E180+E181</f>
    </oc>
    <nc r="E185">
      <f>E140+E147+E164+E176+E179+E180+E181+E182+E183+E184</f>
    </nc>
  </rcc>
  <rcc rId="9783" sId="1">
    <oc r="F185">
      <f>F140+F147+F164+F176+F179+F180+F181</f>
    </oc>
    <nc r="F185">
      <f>F140+F147+F164+F176+F179+F180+F181+F182+F183+F184</f>
    </nc>
  </rcc>
  <rcc rId="9784" sId="1">
    <oc r="G185">
      <f>G140+G147+G164+G176+G179+G180+G181</f>
    </oc>
    <nc r="G185">
      <f>G140+G147+G164+G176+G179+G180+G181+G182+G183+G184</f>
    </nc>
  </rcc>
  <rcc rId="9785" sId="1">
    <oc r="H185">
      <f>H140+H147+H164+H176+H179+H180+H181</f>
    </oc>
    <nc r="H185">
      <f>H140+H147+H164+H176+H179+H180+H181+H182+H183+H184</f>
    </nc>
  </rcc>
  <rcc rId="9786" sId="1">
    <oc r="I185">
      <f>I140+I147+I164+I176+I179+I180+I181</f>
    </oc>
    <nc r="I185">
      <f>I140+I147+I164+I176+I179+I180+I181+I182+I183+I184</f>
    </nc>
  </rcc>
  <rcc rId="9787" sId="1">
    <oc r="J185">
      <f>J140+J147+J164+J176+J179+J180+J181</f>
    </oc>
    <nc r="J185">
      <f>J140+J147+J164+J176+J179+J180+J181+J182+J183+J184</f>
    </nc>
  </rcc>
  <rcc rId="9788" sId="1">
    <oc r="K185">
      <f>K140+K147+K164+K176+K179+K180+K181</f>
    </oc>
    <nc r="K185">
      <f>K140+K147+K164+K176+K179+K180+K181+K182+K183+K184</f>
    </nc>
  </rcc>
  <rcc rId="9789" sId="1">
    <oc r="L185">
      <f>L140+L147+L164+L176+L179+L180+L181</f>
    </oc>
    <nc r="L185">
      <f>L140+L147+L164+L176+L179+L180+L181+L182+L183+L184</f>
    </nc>
  </rcc>
  <rcc rId="9790" sId="1">
    <oc r="M185">
      <f>M140+M147+M164+M176+M179+M180+M181</f>
    </oc>
    <nc r="M185">
      <f>M140+M147+M164+M176+M179+M180+M181+M182+M183+M184</f>
    </nc>
  </rcc>
</revisions>
</file>

<file path=xl/revisions/revisionLog2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91" sId="1">
    <oc r="B198" t="inlineStr">
      <is>
        <t>Auces pilsētas pārvaldes pirmskolas izglītības iestāde "Pīlādzītis"</t>
      </is>
    </oc>
    <nc r="B198" t="inlineStr">
      <is>
        <t>Auces pirmskolas izglītības iestāde "Pīlādzītis"</t>
      </is>
    </nc>
  </rcc>
  <rcc rId="9792" sId="1">
    <nc r="E198">
      <v>276399</v>
    </nc>
  </rcc>
  <rcc rId="9793" sId="1">
    <nc r="F198">
      <v>72719</v>
    </nc>
  </rcc>
  <rcc rId="9794" sId="1">
    <nc r="G198">
      <v>103234</v>
    </nc>
  </rcc>
  <rcc rId="9795" sId="1">
    <nc r="J198">
      <v>5420</v>
    </nc>
  </rcc>
  <rcc rId="9796" sId="1">
    <nc r="E197">
      <v>209379</v>
    </nc>
  </rcc>
  <rcc rId="9797" sId="1">
    <nc r="F197">
      <v>52284</v>
    </nc>
  </rcc>
  <rcc rId="9798" sId="1">
    <nc r="G197">
      <v>91744</v>
    </nc>
  </rcc>
  <rcc rId="9799" sId="1">
    <nc r="J197">
      <v>2820</v>
    </nc>
  </rcc>
  <rfmt sheetId="1" sqref="C197:M198" start="0" length="2147483647">
    <dxf>
      <font>
        <color theme="4" tint="-0.249977111117893"/>
      </font>
    </dxf>
  </rfmt>
  <rcc rId="9800" sId="1">
    <nc r="E196">
      <v>148304</v>
    </nc>
  </rcc>
  <rcc rId="9801" sId="1">
    <nc r="F196">
      <v>43438</v>
    </nc>
  </rcc>
  <rcc rId="9802" sId="1">
    <nc r="G196">
      <v>58807</v>
    </nc>
  </rcc>
  <rcc rId="9803" sId="1">
    <nc r="J196">
      <v>1200</v>
    </nc>
  </rcc>
  <rfmt sheetId="1" sqref="C196:M196" start="0" length="2147483647">
    <dxf>
      <font>
        <color theme="4" tint="-0.249977111117893"/>
      </font>
    </dxf>
  </rfmt>
  <rcc rId="9804" sId="1">
    <nc r="E206">
      <v>1129412</v>
    </nc>
  </rcc>
  <rcc rId="9805" sId="1">
    <nc r="F206">
      <v>288616</v>
    </nc>
  </rcc>
  <rcc rId="9806" sId="1">
    <nc r="G206">
      <v>692178</v>
    </nc>
  </rcc>
  <rcc rId="9807" sId="1">
    <nc r="J206">
      <v>88505</v>
    </nc>
  </rcc>
  <rcc rId="9808" sId="1">
    <nc r="L206">
      <v>21950</v>
    </nc>
  </rcc>
  <rfmt sheetId="1" sqref="C206:M206" start="0" length="2147483647">
    <dxf>
      <font>
        <color theme="4" tint="-0.249977111117893"/>
      </font>
    </dxf>
  </rfmt>
  <rcc rId="9809" sId="1">
    <nc r="E205">
      <v>319893</v>
    </nc>
  </rcc>
  <rcc rId="9810" sId="1">
    <nc r="F205">
      <v>78588</v>
    </nc>
  </rcc>
  <rcc rId="9811" sId="1">
    <nc r="G205">
      <v>207586</v>
    </nc>
  </rcc>
  <rcc rId="9812" sId="1">
    <nc r="J205">
      <v>11909</v>
    </nc>
  </rcc>
  <rfmt sheetId="1" sqref="C205:M205" start="0" length="2147483647">
    <dxf>
      <font>
        <color theme="4" tint="-0.249977111117893"/>
      </font>
    </dxf>
  </rfmt>
  <rcc rId="9813" sId="1">
    <nc r="E216">
      <v>191190</v>
    </nc>
  </rcc>
  <rcc rId="9814" sId="1">
    <nc r="F216">
      <v>48067</v>
    </nc>
  </rcc>
  <rcc rId="9815" sId="1">
    <nc r="G216">
      <v>30078</v>
    </nc>
  </rcc>
  <rcc rId="9816" sId="1">
    <nc r="J216">
      <v>6076</v>
    </nc>
  </rcc>
  <rfmt sheetId="1" sqref="C216:M216" start="0" length="2147483647">
    <dxf>
      <font>
        <color theme="4" tint="-0.249977111117893"/>
      </font>
    </dxf>
  </rfmt>
  <rcc rId="9817" sId="1">
    <nc r="L216">
      <v>15</v>
    </nc>
  </rcc>
  <rcc rId="9818" sId="1">
    <nc r="E215">
      <v>111918</v>
    </nc>
  </rcc>
  <rcc rId="9819" sId="1">
    <nc r="F215">
      <v>29909</v>
    </nc>
  </rcc>
  <rcc rId="9820" sId="1">
    <nc r="G215">
      <v>20150</v>
    </nc>
  </rcc>
  <rcc rId="9821" sId="1">
    <nc r="J215">
      <v>2580</v>
    </nc>
  </rcc>
  <rcc rId="9822" sId="1">
    <nc r="L215">
      <v>17</v>
    </nc>
  </rcc>
  <rfmt sheetId="1" sqref="C215:M215" start="0" length="2147483647">
    <dxf>
      <font>
        <color theme="4" tint="-0.249977111117893"/>
      </font>
    </dxf>
  </rfmt>
  <rfmt sheetId="1" sqref="A218">
    <dxf>
      <numFmt numFmtId="30" formatCode="@"/>
    </dxf>
  </rfmt>
  <rcc rId="9823" sId="1" numFmtId="30">
    <oc r="A218" t="inlineStr">
      <is>
        <t>09.510</t>
      </is>
    </oc>
    <nc r="A218" t="inlineStr">
      <is>
        <t>09.600</t>
      </is>
    </nc>
  </rcc>
  <rcc rId="9824" sId="1">
    <nc r="B218" t="inlineStr">
      <is>
        <t>Pieaugušo izglītības un uzņēmējdarbības atbalsta centrs Auce</t>
      </is>
    </nc>
  </rcc>
  <rfmt sheetId="1" sqref="B218" start="0" length="2147483647">
    <dxf>
      <font>
        <color theme="4" tint="-0.249977111117893"/>
      </font>
    </dxf>
  </rfmt>
  <rcc rId="9825" sId="1">
    <nc r="E218">
      <v>48806</v>
    </nc>
  </rcc>
  <rcc rId="9826" sId="1">
    <nc r="F218">
      <v>14038</v>
    </nc>
  </rcc>
  <rcc rId="9827" sId="1">
    <nc r="G218">
      <v>4767</v>
    </nc>
  </rcc>
  <rcc rId="9828" sId="1">
    <nc r="J218">
      <v>1200</v>
    </nc>
  </rcc>
  <rcc rId="9829" sId="1">
    <nc r="K218">
      <v>1500</v>
    </nc>
  </rcc>
  <rfmt sheetId="1" sqref="C218:M218" start="0" length="2147483647">
    <dxf>
      <font>
        <color theme="4" tint="-0.249977111117893"/>
      </font>
    </dxf>
  </rfmt>
  <rcc rId="9830" sId="1">
    <nc r="E236">
      <v>2586</v>
    </nc>
  </rcc>
  <rcc rId="9831" sId="1">
    <nc r="F236">
      <v>489</v>
    </nc>
  </rcc>
  <rcc rId="9832" sId="1">
    <nc r="G236">
      <v>2447</v>
    </nc>
  </rcc>
  <rfmt sheetId="1" sqref="C236:M236" start="0" length="2147483647">
    <dxf>
      <font>
        <color theme="4" tint="-0.249977111117893"/>
      </font>
    </dxf>
  </rfmt>
  <rcv guid="{CFE03FCF-A4D8-435A-8A9B-0544466F5A93}" action="delete"/>
  <rcv guid="{CFE03FCF-A4D8-435A-8A9B-0544466F5A93}" action="add"/>
</revisions>
</file>

<file path=xl/revisions/revisionLog2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33" sId="1">
    <nc r="K252">
      <v>20830</v>
    </nc>
  </rcc>
  <rfmt sheetId="1" sqref="C252:L252" start="0" length="2147483647">
    <dxf>
      <font>
        <color theme="4" tint="-0.249977111117893"/>
      </font>
    </dxf>
  </rfmt>
  <rcc rId="9834" sId="1">
    <oc r="B267" t="inlineStr">
      <is>
        <t>Projekts"Atver sirdi Zemgalē"</t>
      </is>
    </oc>
    <nc r="B267" t="inlineStr">
      <is>
        <t>Projekts"Atver sirdi Zemgalē" Dobele</t>
      </is>
    </nc>
  </rcc>
  <rrc rId="9835" sId="1" ref="A252:XFD252" action="insertRow"/>
  <rcc rId="9836" sId="1">
    <nc r="A252" t="inlineStr">
      <is>
        <t>10.910</t>
      </is>
    </nc>
  </rcc>
  <rfmt sheetId="1" sqref="B252" start="0" length="0">
    <dxf>
      <font>
        <color rgb="FF0070C0"/>
        <name val="Times New Roman"/>
        <scheme val="none"/>
      </font>
    </dxf>
  </rfmt>
  <rcc rId="9837" sId="1" odxf="1" dxf="1">
    <nc r="C252">
      <f>SUM(D252,G252,H252:M252)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cc rId="9838" sId="1" odxf="1" dxf="1">
    <nc r="D252">
      <f>SUM(E252:F252)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fmt sheetId="1" sqref="E252" start="0" length="0">
    <dxf>
      <font>
        <color theme="4" tint="-0.249977111117893"/>
        <name val="Times New Roman"/>
        <scheme val="none"/>
      </font>
    </dxf>
  </rfmt>
  <rfmt sheetId="1" sqref="F252" start="0" length="0">
    <dxf>
      <font>
        <color theme="4" tint="-0.249977111117893"/>
        <name val="Times New Roman"/>
        <scheme val="none"/>
      </font>
    </dxf>
  </rfmt>
  <rfmt sheetId="1" sqref="G252" start="0" length="0">
    <dxf>
      <font>
        <color theme="4" tint="-0.249977111117893"/>
        <name val="Times New Roman"/>
        <scheme val="none"/>
      </font>
    </dxf>
  </rfmt>
  <rfmt sheetId="1" sqref="H252" start="0" length="0">
    <dxf>
      <font>
        <color theme="4" tint="-0.249977111117893"/>
        <name val="Times New Roman"/>
        <scheme val="none"/>
      </font>
    </dxf>
  </rfmt>
  <rfmt sheetId="1" sqref="I252" start="0" length="0">
    <dxf>
      <font>
        <color theme="4" tint="-0.249977111117893"/>
        <name val="Times New Roman"/>
        <scheme val="none"/>
      </font>
    </dxf>
  </rfmt>
  <rfmt sheetId="1" sqref="J252" start="0" length="0">
    <dxf>
      <font>
        <color theme="4" tint="-0.249977111117893"/>
        <name val="Times New Roman"/>
        <scheme val="none"/>
      </font>
    </dxf>
  </rfmt>
  <rfmt sheetId="1" sqref="K252" start="0" length="0">
    <dxf>
      <font>
        <color theme="4" tint="-0.249977111117893"/>
        <name val="Times New Roman"/>
        <scheme val="none"/>
      </font>
    </dxf>
  </rfmt>
  <rfmt sheetId="1" sqref="L252" start="0" length="0">
    <dxf>
      <font>
        <color theme="4" tint="-0.249977111117893"/>
        <name val="Times New Roman"/>
        <scheme val="none"/>
      </font>
    </dxf>
  </rfmt>
  <rcc rId="9839" sId="1">
    <nc r="B252" t="inlineStr">
      <is>
        <t>Auces sociālais dienests</t>
      </is>
    </nc>
  </rcc>
  <rcc rId="9840" sId="1">
    <nc r="E252">
      <v>149047</v>
    </nc>
  </rcc>
  <rcc rId="9841" sId="1">
    <nc r="F252">
      <v>42337</v>
    </nc>
  </rcc>
  <rcc rId="9842" sId="1">
    <nc r="G252">
      <v>48345</v>
    </nc>
  </rcc>
  <rcc rId="9843" sId="1">
    <nc r="J252">
      <v>2000</v>
    </nc>
  </rcc>
  <rcc rId="9844" sId="1">
    <nc r="K252">
      <v>264800</v>
    </nc>
  </rcc>
  <rcc rId="9845" sId="1">
    <nc r="L252">
      <v>89475</v>
    </nc>
  </rcc>
  <rcc rId="9846" sId="1">
    <oc r="B254" t="inlineStr">
      <is>
        <t>Auces novada Sociālais dienests LAT-LIT projekts</t>
      </is>
    </oc>
    <nc r="B254" t="inlineStr">
      <is>
        <t>Auces  Sociālais dienests LAT-LIT projekts</t>
      </is>
    </nc>
  </rcc>
  <rcc rId="9847" sId="1">
    <nc r="E254">
      <v>5355</v>
    </nc>
  </rcc>
  <rcc rId="9848" sId="1">
    <nc r="F254">
      <v>1263</v>
    </nc>
  </rcc>
  <rcc rId="9849" sId="1">
    <nc r="G254">
      <v>40851</v>
    </nc>
  </rcc>
  <rcc rId="9850" sId="1">
    <nc r="J254">
      <v>1586</v>
    </nc>
  </rcc>
  <rfmt sheetId="1" sqref="C254:M254" start="0" length="2147483647">
    <dxf>
      <font>
        <color theme="4" tint="-0.249977111117893"/>
      </font>
    </dxf>
  </rfmt>
  <rrc rId="9851" sId="1" ref="A253:XFD253" action="insertRow"/>
  <rcc rId="9852" sId="1">
    <nc r="A253" t="inlineStr">
      <is>
        <t>10.910</t>
      </is>
    </nc>
  </rcc>
  <rcc rId="9853" sId="1">
    <nc r="C253">
      <f>SUM(D253,G253,H253:M253)</f>
    </nc>
  </rcc>
  <rcc rId="9854" sId="1">
    <nc r="D253">
      <f>SUM(E253:F253)</f>
    </nc>
  </rcc>
  <rcc rId="9855" sId="1">
    <nc r="B253" t="inlineStr">
      <is>
        <t>Auces sociālais dienests-ārštats (asistenti)</t>
      </is>
    </nc>
  </rcc>
  <rcc rId="9856" sId="1">
    <nc r="E253">
      <v>22091</v>
    </nc>
  </rcc>
  <rcc rId="9857" sId="1">
    <nc r="F253">
      <v>5212</v>
    </nc>
  </rcc>
  <rcc rId="9858" sId="1">
    <nc r="G253">
      <v>600</v>
    </nc>
  </rcc>
  <rcc rId="9859" sId="1">
    <nc r="E270">
      <v>1688</v>
    </nc>
  </rcc>
  <rcc rId="9860" sId="1">
    <nc r="F270">
      <v>399</v>
    </nc>
  </rcc>
  <rcc rId="9861" sId="1">
    <nc r="K270">
      <v>2300</v>
    </nc>
  </rcc>
  <rfmt sheetId="1" sqref="C270:M270" start="0" length="2147483647">
    <dxf>
      <font>
        <color theme="4" tint="-0.249977111117893"/>
      </font>
    </dxf>
  </rfmt>
  <rcv guid="{CFE03FCF-A4D8-435A-8A9B-0544466F5A93}" action="delete"/>
  <rcv guid="{CFE03FCF-A4D8-435A-8A9B-0544466F5A93}" action="add"/>
</revisions>
</file>

<file path=xl/revisions/revisionLog2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62" sId="1">
    <oc r="B276" t="inlineStr">
      <is>
        <t>Kredītu pamatsummas nomaksa</t>
      </is>
    </oc>
    <nc r="B276" t="inlineStr">
      <is>
        <t>Kredītu pamatsummas nomaksa Dobele</t>
      </is>
    </nc>
  </rcc>
  <rfmt sheetId="1" sqref="B276">
    <dxf>
      <alignment wrapText="1" readingOrder="0"/>
    </dxf>
  </rfmt>
  <rrc rId="9863" sId="1" ref="A277:XFD277" action="insertRow"/>
  <rfmt sheetId="1" sqref="B277" start="0" length="0">
    <dxf>
      <border outline="0">
        <bottom style="thin">
          <color indexed="64"/>
        </bottom>
      </border>
    </dxf>
  </rfmt>
  <rcc rId="9864" sId="1">
    <nc r="B277" t="inlineStr">
      <is>
        <t>Kredītu pamatsummas nomaksa Auce</t>
      </is>
    </nc>
  </rcc>
  <rcc rId="9865" sId="1">
    <nc r="C277">
      <v>-438503</v>
    </nc>
  </rcc>
  <rcc rId="9866" sId="1">
    <oc r="C275">
      <f>C276+C278+C279+C280</f>
    </oc>
    <nc r="C275">
      <f>C276+C277+C278+C279+C280</f>
    </nc>
  </rcc>
  <rfmt sheetId="1" sqref="B277:C277" start="0" length="2147483647">
    <dxf>
      <font>
        <color theme="4" tint="-0.249977111117893"/>
      </font>
    </dxf>
  </rfmt>
  <rcv guid="{CFE03FCF-A4D8-435A-8A9B-0544466F5A93}" action="delete"/>
  <rcv guid="{CFE03FCF-A4D8-435A-8A9B-0544466F5A93}" action="add"/>
</revisions>
</file>

<file path=xl/revisions/revisionLog2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67" sId="1">
    <nc r="L30">
      <v>14067</v>
    </nc>
  </rcc>
</revisions>
</file>

<file path=xl/revisions/revisionLog2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30" start="0" length="2147483647">
    <dxf>
      <font>
        <color theme="3" tint="0.39997558519241921"/>
      </font>
    </dxf>
  </rfmt>
  <rcv guid="{CFE03FCF-A4D8-435A-8A9B-0544466F5A93}" action="delete"/>
  <rcv guid="{CFE03FCF-A4D8-435A-8A9B-0544466F5A93}" action="add"/>
</revisions>
</file>

<file path=xl/revisions/revisionLog2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68" sId="1">
    <nc r="E31">
      <v>190821</v>
    </nc>
  </rcc>
  <rcc rId="9869" sId="1">
    <nc r="F31">
      <v>58487</v>
    </nc>
  </rcc>
  <rcc rId="9870" sId="1">
    <nc r="G31">
      <v>69813</v>
    </nc>
  </rcc>
  <rcc rId="9871" sId="1">
    <nc r="J31">
      <v>3000</v>
    </nc>
  </rcc>
  <rcc rId="9872" sId="1">
    <nc r="L31">
      <v>1000</v>
    </nc>
  </rcc>
  <rfmt sheetId="1" sqref="C31:L34" start="0" length="2147483647">
    <dxf>
      <font>
        <color rgb="FFFF0000"/>
      </font>
    </dxf>
  </rfmt>
  <rcc rId="9873" sId="1">
    <nc r="E32">
      <v>4848</v>
    </nc>
  </rcc>
  <rcc rId="9874" sId="1">
    <nc r="F32">
      <v>1152</v>
    </nc>
  </rcc>
  <rcc rId="9875" sId="1">
    <nc r="G32">
      <v>1800</v>
    </nc>
  </rcc>
  <rcc rId="9876" sId="1">
    <nc r="L32">
      <v>640</v>
    </nc>
  </rcc>
</revisions>
</file>

<file path=xl/revisions/revisionLog2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77" sId="1">
    <nc r="E33">
      <v>39365</v>
    </nc>
  </rcc>
  <rcc rId="9878" sId="1">
    <nc r="F33">
      <v>9591</v>
    </nc>
  </rcc>
  <rcc rId="9879" sId="1">
    <nc r="G33">
      <v>35285</v>
    </nc>
  </rcc>
  <rcc rId="9880" sId="1">
    <nc r="E34">
      <v>15221</v>
    </nc>
  </rcc>
  <rcc rId="9881" sId="1">
    <nc r="F34">
      <v>4435</v>
    </nc>
  </rcc>
  <rcc rId="9882" sId="1">
    <nc r="G34">
      <v>11248</v>
    </nc>
  </rcc>
  <rcc rId="9883" sId="1">
    <nc r="J34">
      <v>12000</v>
    </nc>
  </rcc>
  <rrc rId="9884" sId="1" ref="A35:XFD35" action="insertRow">
    <undo index="8" exp="area" ref3D="1" dr="$A$239:$XFD$240" dn="Z_3A56BBDD_68CD_4AEA_B9E4_12391459D4C4_.wvu.Rows" sId="1"/>
    <undo index="6" exp="area" ref3D="1" dr="$A$220:$XFD$222" dn="Z_3A56BBDD_68CD_4AEA_B9E4_12391459D4C4_.wvu.Rows" sId="1"/>
    <undo index="4" exp="area" ref3D="1" dr="$A$127:$XFD$127" dn="Z_3A56BBDD_68CD_4AEA_B9E4_12391459D4C4_.wvu.Rows" sId="1"/>
    <undo index="2" exp="area" ref3D="1" dr="$A$124:$XFD$124" dn="Z_3A56BBDD_68CD_4AEA_B9E4_12391459D4C4_.wvu.Rows" sId="1"/>
    <undo index="1" exp="area" ref3D="1" dr="$A$98:$XFD$98" dn="Z_3A56BBDD_68CD_4AEA_B9E4_12391459D4C4_.wvu.Rows" sId="1"/>
  </rrc>
  <rcc rId="9885" sId="1">
    <nc r="A35" t="inlineStr">
      <is>
        <t>01.110</t>
      </is>
    </nc>
  </rcc>
  <rcc rId="9886" sId="1">
    <nc r="C35">
      <f>SUM(D35,G35,H35:M35)</f>
    </nc>
  </rcc>
  <rcc rId="9887" sId="1">
    <nc r="D35">
      <f>SUM(E35:F35)</f>
    </nc>
  </rcc>
  <rrc rId="9888" sId="1" ref="A36:XFD36" action="insertRow">
    <undo index="8" exp="area" ref3D="1" dr="$A$240:$XFD$241" dn="Z_3A56BBDD_68CD_4AEA_B9E4_12391459D4C4_.wvu.Rows" sId="1"/>
    <undo index="6" exp="area" ref3D="1" dr="$A$221:$XFD$223" dn="Z_3A56BBDD_68CD_4AEA_B9E4_12391459D4C4_.wvu.Rows" sId="1"/>
    <undo index="4" exp="area" ref3D="1" dr="$A$128:$XFD$128" dn="Z_3A56BBDD_68CD_4AEA_B9E4_12391459D4C4_.wvu.Rows" sId="1"/>
    <undo index="2" exp="area" ref3D="1" dr="$A$125:$XFD$125" dn="Z_3A56BBDD_68CD_4AEA_B9E4_12391459D4C4_.wvu.Rows" sId="1"/>
    <undo index="1" exp="area" ref3D="1" dr="$A$99:$XFD$99" dn="Z_3A56BBDD_68CD_4AEA_B9E4_12391459D4C4_.wvu.Rows" sId="1"/>
  </rrc>
  <rcc rId="9889" sId="1">
    <nc r="A36" t="inlineStr">
      <is>
        <t>01.110</t>
      </is>
    </nc>
  </rcc>
  <rcc rId="9890" sId="1">
    <nc r="C36">
      <f>SUM(D36,G36,H36:M36)</f>
    </nc>
  </rcc>
  <rcc rId="9891" sId="1">
    <nc r="D36">
      <f>SUM(E36:F36)</f>
    </nc>
  </rcc>
  <rcc rId="9892" sId="1">
    <nc r="B35" t="inlineStr">
      <is>
        <t>Deputāti, komisijas Tērvete</t>
      </is>
    </nc>
  </rcc>
  <rcc rId="9893" sId="1">
    <nc r="E35">
      <v>44463</v>
    </nc>
  </rcc>
  <rcc rId="9894" sId="1">
    <nc r="F35">
      <v>12416</v>
    </nc>
  </rcc>
  <rcc rId="9895" sId="1">
    <nc r="K35">
      <v>375</v>
    </nc>
  </rcc>
  <rcc rId="9896" sId="1">
    <nc r="B36" t="inlineStr">
      <is>
        <t>Tērvetes pagasta pārvalde</t>
      </is>
    </nc>
  </rcc>
  <rcc rId="9897" sId="1">
    <nc r="E36">
      <v>24906</v>
    </nc>
  </rcc>
  <rcc rId="9898" sId="1">
    <nc r="F36">
      <v>7967</v>
    </nc>
  </rcc>
  <rcc rId="9899" sId="1">
    <nc r="J36">
      <v>6500</v>
    </nc>
  </rcc>
  <rcc rId="9900" sId="1">
    <oc r="L30">
      <v>14067</v>
    </oc>
    <nc r="L30">
      <v>22524</v>
    </nc>
  </rcc>
</revisions>
</file>

<file path=xl/revisions/revisionLog2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01" sId="1" ref="A47:XFD47" action="insertRow">
    <undo index="8" exp="area" ref3D="1" dr="$A$241:$XFD$242" dn="Z_3A56BBDD_68CD_4AEA_B9E4_12391459D4C4_.wvu.Rows" sId="1"/>
    <undo index="6" exp="area" ref3D="1" dr="$A$222:$XFD$224" dn="Z_3A56BBDD_68CD_4AEA_B9E4_12391459D4C4_.wvu.Rows" sId="1"/>
    <undo index="4" exp="area" ref3D="1" dr="$A$129:$XFD$129" dn="Z_3A56BBDD_68CD_4AEA_B9E4_12391459D4C4_.wvu.Rows" sId="1"/>
    <undo index="2" exp="area" ref3D="1" dr="$A$126:$XFD$126" dn="Z_3A56BBDD_68CD_4AEA_B9E4_12391459D4C4_.wvu.Rows" sId="1"/>
    <undo index="1" exp="area" ref3D="1" dr="$A$100:$XFD$100" dn="Z_3A56BBDD_68CD_4AEA_B9E4_12391459D4C4_.wvu.Rows" sId="1"/>
  </rrc>
  <rcc rId="9902" sId="1">
    <nc r="A47" t="inlineStr">
      <is>
        <t>01.720</t>
      </is>
    </nc>
  </rcc>
  <rcc rId="9903" sId="1">
    <nc r="C47">
      <f>SUM(D47,G47,H47:M47)</f>
    </nc>
  </rcc>
  <rcc rId="9904" sId="1">
    <nc r="D47">
      <f>SUM(E47:F47)</f>
    </nc>
  </rcc>
  <rcc rId="9905" sId="1">
    <nc r="B47" t="inlineStr">
      <is>
        <t>Kredītu procentu nomaksa Tērvete</t>
      </is>
    </nc>
  </rcc>
  <rcc rId="9906" sId="1">
    <nc r="G47">
      <v>5000</v>
    </nc>
  </rcc>
  <rfmt sheetId="1" sqref="B47:J47" start="0" length="2147483647">
    <dxf>
      <font>
        <color rgb="FFFF0000"/>
      </font>
    </dxf>
  </rfmt>
  <rrc rId="9907" sId="1" ref="A48:XFD48" action="insertRow">
    <undo index="8" exp="area" ref3D="1" dr="$A$242:$XFD$243" dn="Z_3A56BBDD_68CD_4AEA_B9E4_12391459D4C4_.wvu.Rows" sId="1"/>
    <undo index="6" exp="area" ref3D="1" dr="$A$223:$XFD$225" dn="Z_3A56BBDD_68CD_4AEA_B9E4_12391459D4C4_.wvu.Rows" sId="1"/>
    <undo index="4" exp="area" ref3D="1" dr="$A$130:$XFD$130" dn="Z_3A56BBDD_68CD_4AEA_B9E4_12391459D4C4_.wvu.Rows" sId="1"/>
    <undo index="2" exp="area" ref3D="1" dr="$A$127:$XFD$127" dn="Z_3A56BBDD_68CD_4AEA_B9E4_12391459D4C4_.wvu.Rows" sId="1"/>
    <undo index="1" exp="area" ref3D="1" dr="$A$101:$XFD$101" dn="Z_3A56BBDD_68CD_4AEA_B9E4_12391459D4C4_.wvu.Rows" sId="1"/>
  </rrc>
  <rcc rId="9908" sId="1">
    <nc r="A48" t="inlineStr">
      <is>
        <t>01.890</t>
      </is>
    </nc>
  </rcc>
  <rfmt sheetId="1" sqref="B48" start="0" length="0">
    <dxf>
      <font>
        <color indexed="8"/>
        <name val="Times New Roman"/>
        <scheme val="none"/>
      </font>
    </dxf>
  </rfmt>
  <rcc rId="9909" sId="1" odxf="1" dxf="1">
    <nc r="C48">
      <f>SUM(D48,G48,H48:M48)</f>
    </nc>
    <odxf>
      <font>
        <color rgb="FFFF0000"/>
        <name val="Times New Roman"/>
        <scheme val="none"/>
      </font>
    </odxf>
    <ndxf>
      <font>
        <color rgb="FFFF0000"/>
        <name val="Times New Roman"/>
        <scheme val="none"/>
      </font>
    </ndxf>
  </rcc>
  <rcc rId="9910" sId="1" odxf="1" dxf="1">
    <nc r="D48">
      <f>SUM(E48:F48)</f>
    </nc>
    <odxf>
      <font>
        <color rgb="FFFF0000"/>
        <name val="Times New Roman"/>
        <scheme val="none"/>
      </font>
    </odxf>
    <ndxf>
      <font>
        <color rgb="FFFF0000"/>
        <name val="Times New Roman"/>
        <scheme val="none"/>
      </font>
    </ndxf>
  </rcc>
  <rfmt sheetId="1" sqref="E48" start="0" length="0">
    <dxf>
      <font>
        <color rgb="FFFF0000"/>
        <name val="Times New Roman"/>
        <scheme val="none"/>
      </font>
    </dxf>
  </rfmt>
  <rfmt sheetId="1" sqref="F48" start="0" length="0">
    <dxf>
      <font>
        <color rgb="FFFF0000"/>
        <name val="Times New Roman"/>
        <scheme val="none"/>
      </font>
    </dxf>
  </rfmt>
  <rfmt sheetId="1" sqref="G48" start="0" length="0">
    <dxf>
      <font>
        <color rgb="FFFF0000"/>
        <name val="Times New Roman"/>
        <scheme val="none"/>
      </font>
    </dxf>
  </rfmt>
  <rfmt sheetId="1" sqref="H48" start="0" length="0">
    <dxf>
      <font>
        <color rgb="FFFF0000"/>
        <name val="Times New Roman"/>
        <scheme val="none"/>
      </font>
    </dxf>
  </rfmt>
  <rfmt sheetId="1" sqref="I48" start="0" length="0">
    <dxf>
      <font>
        <color rgb="FFFF0000"/>
        <name val="Times New Roman"/>
        <scheme val="none"/>
      </font>
    </dxf>
  </rfmt>
  <rfmt sheetId="1" sqref="J48" start="0" length="0">
    <dxf>
      <font>
        <color rgb="FFFF0000"/>
        <name val="Times New Roman"/>
        <scheme val="none"/>
      </font>
    </dxf>
  </rfmt>
  <rcc rId="9911" sId="1">
    <nc r="B48" t="inlineStr">
      <is>
        <t>Izdevumi neparedzētiem gadījumiem Tērvete</t>
      </is>
    </nc>
  </rcc>
  <rcc rId="9912" sId="1">
    <nc r="G48">
      <v>1500</v>
    </nc>
  </rcc>
  <rfmt sheetId="1" sqref="B48:G48" start="0" length="2147483647">
    <dxf>
      <font>
        <color rgb="FFFF0000"/>
      </font>
    </dxf>
  </rfmt>
</revisions>
</file>

<file path=xl/revisions/revisionLog2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13" sId="1" ref="A53:XFD53" action="insertRow">
    <undo index="8" exp="area" ref3D="1" dr="$A$243:$XFD$244" dn="Z_3A56BBDD_68CD_4AEA_B9E4_12391459D4C4_.wvu.Rows" sId="1"/>
    <undo index="6" exp="area" ref3D="1" dr="$A$224:$XFD$226" dn="Z_3A56BBDD_68CD_4AEA_B9E4_12391459D4C4_.wvu.Rows" sId="1"/>
    <undo index="4" exp="area" ref3D="1" dr="$A$131:$XFD$131" dn="Z_3A56BBDD_68CD_4AEA_B9E4_12391459D4C4_.wvu.Rows" sId="1"/>
    <undo index="2" exp="area" ref3D="1" dr="$A$128:$XFD$128" dn="Z_3A56BBDD_68CD_4AEA_B9E4_12391459D4C4_.wvu.Rows" sId="1"/>
    <undo index="1" exp="area" ref3D="1" dr="$A$102:$XFD$102" dn="Z_3A56BBDD_68CD_4AEA_B9E4_12391459D4C4_.wvu.Rows" sId="1"/>
  </rrc>
  <rcc rId="9914" sId="1">
    <nc r="A53" t="inlineStr">
      <is>
        <t>03.110</t>
      </is>
    </nc>
  </rcc>
  <rcc rId="9915" sId="1">
    <nc r="C53">
      <f>SUM(D53,G53,H53:M53)</f>
    </nc>
  </rcc>
  <rcc rId="9916" sId="1">
    <nc r="D53">
      <f>SUM(E53:F53)</f>
    </nc>
  </rcc>
  <rcc rId="9917" sId="1">
    <nc r="B53" t="inlineStr">
      <is>
        <t>Apsardze</t>
      </is>
    </nc>
  </rcc>
  <rfmt sheetId="1" sqref="B53" start="0" length="2147483647">
    <dxf>
      <font>
        <color rgb="FFFF0000"/>
      </font>
    </dxf>
  </rfmt>
  <rcc rId="9918" sId="1">
    <nc r="G53">
      <v>8000</v>
    </nc>
  </rcc>
  <rfmt sheetId="1" sqref="G53" start="0" length="2147483647">
    <dxf>
      <font>
        <color rgb="FFFF0000"/>
      </font>
    </dxf>
  </rfmt>
  <rfmt sheetId="1" sqref="C53" start="0" length="2147483647">
    <dxf>
      <font>
        <color rgb="FFFF0000"/>
      </font>
    </dxf>
  </rfmt>
  <rrc rId="9919" sId="1" ref="A53:XFD53" action="insertRow">
    <undo index="8" exp="area" ref3D="1" dr="$A$244:$XFD$245" dn="Z_3A56BBDD_68CD_4AEA_B9E4_12391459D4C4_.wvu.Rows" sId="1"/>
    <undo index="6" exp="area" ref3D="1" dr="$A$225:$XFD$227" dn="Z_3A56BBDD_68CD_4AEA_B9E4_12391459D4C4_.wvu.Rows" sId="1"/>
    <undo index="4" exp="area" ref3D="1" dr="$A$132:$XFD$132" dn="Z_3A56BBDD_68CD_4AEA_B9E4_12391459D4C4_.wvu.Rows" sId="1"/>
    <undo index="2" exp="area" ref3D="1" dr="$A$129:$XFD$129" dn="Z_3A56BBDD_68CD_4AEA_B9E4_12391459D4C4_.wvu.Rows" sId="1"/>
    <undo index="1" exp="area" ref3D="1" dr="$A$103:$XFD$103" dn="Z_3A56BBDD_68CD_4AEA_B9E4_12391459D4C4_.wvu.Rows" sId="1"/>
  </rrc>
  <rcc rId="9920" sId="1">
    <nc r="A53" t="inlineStr">
      <is>
        <t>03.110</t>
      </is>
    </nc>
  </rcc>
  <rfmt sheetId="1" sqref="B53" start="0" length="0">
    <dxf>
      <font>
        <color rgb="FFFF0000"/>
        <name val="Times New Roman"/>
        <scheme val="none"/>
      </font>
    </dxf>
  </rfmt>
  <rcc rId="9921" sId="1" odxf="1" dxf="1">
    <nc r="C53">
      <f>SUM(D53,G53,H53:M53)</f>
    </nc>
    <odxf>
      <font>
        <name val="Times New Roman"/>
        <scheme val="none"/>
      </font>
    </odxf>
    <ndxf>
      <font>
        <color rgb="FFFF0000"/>
        <name val="Times New Roman"/>
        <scheme val="none"/>
      </font>
    </ndxf>
  </rcc>
  <rcc rId="9922" sId="1">
    <nc r="D53">
      <f>SUM(E53:F53)</f>
    </nc>
  </rcc>
  <rfmt sheetId="1" sqref="G53" start="0" length="0">
    <dxf>
      <font>
        <color rgb="FFFF0000"/>
        <name val="Times New Roman"/>
        <scheme val="none"/>
      </font>
    </dxf>
  </rfmt>
  <rcc rId="9923" sId="1">
    <nc r="B53" t="inlineStr">
      <is>
        <t>Pašvaldības policija Tērvete</t>
      </is>
    </nc>
  </rcc>
  <rcc rId="9924" sId="1">
    <nc r="E53">
      <v>26266</v>
    </nc>
  </rcc>
  <rcc rId="9925" sId="1">
    <nc r="F53">
      <v>8997</v>
    </nc>
  </rcc>
  <rcc rId="9926" sId="1">
    <nc r="G53">
      <v>25201</v>
    </nc>
  </rcc>
  <rcc rId="9927" sId="1">
    <nc r="J53">
      <v>1500</v>
    </nc>
  </rcc>
  <rfmt sheetId="1" sqref="D53:F53" start="0" length="2147483647">
    <dxf>
      <font>
        <color rgb="FFFF0000"/>
      </font>
    </dxf>
  </rfmt>
  <rrc rId="9928" sId="1" ref="A58:XFD58" action="insertRow">
    <undo index="8" exp="area" ref3D="1" dr="$A$245:$XFD$246" dn="Z_3A56BBDD_68CD_4AEA_B9E4_12391459D4C4_.wvu.Rows" sId="1"/>
    <undo index="6" exp="area" ref3D="1" dr="$A$226:$XFD$228" dn="Z_3A56BBDD_68CD_4AEA_B9E4_12391459D4C4_.wvu.Rows" sId="1"/>
    <undo index="4" exp="area" ref3D="1" dr="$A$133:$XFD$133" dn="Z_3A56BBDD_68CD_4AEA_B9E4_12391459D4C4_.wvu.Rows" sId="1"/>
    <undo index="2" exp="area" ref3D="1" dr="$A$130:$XFD$130" dn="Z_3A56BBDD_68CD_4AEA_B9E4_12391459D4C4_.wvu.Rows" sId="1"/>
    <undo index="1" exp="area" ref3D="1" dr="$A$104:$XFD$104" dn="Z_3A56BBDD_68CD_4AEA_B9E4_12391459D4C4_.wvu.Rows" sId="1"/>
  </rrc>
  <rcc rId="9929" sId="1">
    <nc r="C58">
      <f>SUM(D58,G58,H58:M58)</f>
    </nc>
  </rcc>
  <rcc rId="9930" sId="1">
    <nc r="D58">
      <f>E58+F58</f>
    </nc>
  </rcc>
  <rcc rId="9931" sId="1">
    <nc r="B58" t="inlineStr">
      <is>
        <t>Ugunsdzēsības dienests Tērvete</t>
      </is>
    </nc>
  </rcc>
  <rfmt sheetId="1" sqref="B58" start="0" length="2147483647">
    <dxf>
      <font>
        <color rgb="FFFF0000"/>
      </font>
    </dxf>
  </rfmt>
  <rcc rId="9932" sId="1">
    <nc r="E58">
      <v>9672</v>
    </nc>
  </rcc>
  <rcc rId="9933" sId="1">
    <nc r="F58">
      <v>2692</v>
    </nc>
  </rcc>
  <rcc rId="9934" sId="1">
    <nc r="G58">
      <v>10795</v>
    </nc>
  </rcc>
  <rfmt sheetId="1" sqref="C58:G58" start="0" length="2147483647">
    <dxf>
      <font>
        <color rgb="FFFF0000"/>
      </font>
    </dxf>
  </rfmt>
  <rfmt sheetId="1" sqref="C58:G58" start="0" length="2147483647">
    <dxf>
      <font>
        <b/>
      </font>
    </dxf>
  </rfmt>
  <rfmt sheetId="1" sqref="C58:G58" start="0" length="2147483647">
    <dxf>
      <font>
        <b val="0"/>
      </font>
    </dxf>
  </rfmt>
</revisions>
</file>

<file path=xl/revisions/revisionLog2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5" sId="1">
    <oc r="C56">
      <f>SUM(C57)</f>
    </oc>
    <nc r="C56">
      <f>SUM(C57,C58)</f>
    </nc>
  </rcc>
  <rcc rId="9936" sId="1">
    <oc r="D56">
      <f>SUM(D57)</f>
    </oc>
    <nc r="D56">
      <f>SUM(D57,D58)</f>
    </nc>
  </rcc>
  <rcc rId="9937" sId="1">
    <oc r="E56">
      <f>SUM(E57)</f>
    </oc>
    <nc r="E56">
      <f>SUM(E57,E58)</f>
    </nc>
  </rcc>
  <rcc rId="9938" sId="1">
    <oc r="F56">
      <f>SUM(F57)</f>
    </oc>
    <nc r="F56">
      <f>SUM(F57,F58)</f>
    </nc>
  </rcc>
  <rcc rId="9939" sId="1">
    <oc r="G56">
      <f>SUM(G57)</f>
    </oc>
    <nc r="G56">
      <f>SUM(G57,G58)</f>
    </nc>
  </rcc>
  <rcc rId="9940" sId="1">
    <oc r="H56">
      <f>SUM(H57)</f>
    </oc>
    <nc r="H56">
      <f>SUM(H57,H58)</f>
    </nc>
  </rcc>
  <rcc rId="9941" sId="1">
    <oc r="I56">
      <f>SUM(I57)</f>
    </oc>
    <nc r="I56">
      <f>SUM(I57,I58)</f>
    </nc>
  </rcc>
  <rcc rId="9942" sId="1">
    <oc r="J56">
      <f>SUM(J57)</f>
    </oc>
    <nc r="J56">
      <f>SUM(J57,J58)</f>
    </nc>
  </rcc>
  <rcc rId="9943" sId="1">
    <oc r="K56">
      <f>SUM(K57)</f>
    </oc>
    <nc r="K56">
      <f>SUM(K57,K58)</f>
    </nc>
  </rcc>
  <rcc rId="9944" sId="1" odxf="1" dxf="1">
    <oc r="L56">
      <f>SUM(L57)</f>
    </oc>
    <nc r="L56">
      <f>SUM(L57,L58)</f>
    </nc>
    <odxf>
      <alignment horizontal="right" vertical="top" readingOrder="0"/>
    </odxf>
    <ndxf>
      <alignment horizontal="general" vertical="bottom" readingOrder="0"/>
    </ndxf>
  </rcc>
  <rcc rId="9945" sId="1">
    <oc r="M56">
      <f>SUM(M57)</f>
    </oc>
    <nc r="M56">
      <f>SUM(M57,M58)</f>
    </nc>
  </rcc>
  <rcc rId="9946" sId="1">
    <oc r="C61">
      <f>SUM(C51,C52,C55,C56,C59,C60)</f>
    </oc>
    <nc r="C61">
      <f>SUM(C51,C52,C55,C56,C59,C60,C54,C53)</f>
    </nc>
  </rcc>
  <rcc rId="9947" sId="1">
    <oc r="D61">
      <f>SUM(D51,D52,D55,D56,D59,D60)</f>
    </oc>
    <nc r="D61">
      <f>SUM(D51,D52,D55,D56,D59,D60,D54,D53)</f>
    </nc>
  </rcc>
  <rcc rId="9948" sId="1">
    <oc r="E61">
      <f>SUM(E51,E52,E55,E56,E59,E60)</f>
    </oc>
    <nc r="E61">
      <f>SUM(E51,E52,E55,E56,E59,E60,E54,E53)</f>
    </nc>
  </rcc>
  <rcc rId="9949" sId="1">
    <oc r="F61">
      <f>SUM(F51,F52,F55,F56,F59,F60)</f>
    </oc>
    <nc r="F61">
      <f>SUM(F51,F52,F55,F56,F59,F60,F54,F53)</f>
    </nc>
  </rcc>
  <rcc rId="9950" sId="1">
    <oc r="G61">
      <f>SUM(G51,G52,G55,G56,G59,G60)</f>
    </oc>
    <nc r="G61">
      <f>SUM(G51,G52,G55,G56,G59,G60,G54,G53)</f>
    </nc>
  </rcc>
  <rcc rId="9951" sId="1">
    <oc r="H61">
      <f>SUM(H51,H52,H55,H56,H59,H60)</f>
    </oc>
    <nc r="H61">
      <f>SUM(H51,H52,H55,H56,H59,H60,H54,H53)</f>
    </nc>
  </rcc>
  <rcc rId="9952" sId="1">
    <oc r="I61">
      <f>SUM(I51,I52,I55,I56,I59,I60)</f>
    </oc>
    <nc r="I61">
      <f>SUM(I51,I52,I55,I56,I59,I60,I54,I53)</f>
    </nc>
  </rcc>
  <rcc rId="9953" sId="1">
    <oc r="J61">
      <f>SUM(J51,J52,J55,J56,J59,J60)</f>
    </oc>
    <nc r="J61">
      <f>SUM(J51,J52,J55,J56,J59,J60,J54,J53)</f>
    </nc>
  </rcc>
  <rcc rId="9954" sId="1">
    <oc r="K61">
      <f>SUM(K51,K52,K55,K56,K59,K60)</f>
    </oc>
    <nc r="K61">
      <f>SUM(K51,K52,K55,K56,K59,K60,K54,K53)</f>
    </nc>
  </rcc>
  <rcc rId="9955" sId="1">
    <oc r="L61">
      <f>SUM(L51,L52,L55,L56,L59,L60)</f>
    </oc>
    <nc r="L61">
      <f>SUM(L51,L52,L55,L56,L59,L60,L54,L53)</f>
    </nc>
  </rcc>
  <rcc rId="9956" sId="1">
    <oc r="M61">
      <f>SUM(M51,M52,M55,M56,M59,M60)</f>
    </oc>
    <nc r="M61">
      <f>SUM(M51,M52,M55,M56,M59,M60,M54,M53)</f>
    </nc>
  </rcc>
  <rcc rId="9957" sId="1">
    <oc r="C50">
      <f>C49+C46+C15</f>
    </oc>
    <nc r="C50">
      <f>C49+C46+C15+C48+C47</f>
    </nc>
  </rcc>
  <rcc rId="9958" sId="1">
    <oc r="D50">
      <f>D49+D46+D15</f>
    </oc>
    <nc r="D50">
      <f>D49+D46+D15+D48+D47</f>
    </nc>
  </rcc>
  <rcc rId="9959" sId="1">
    <oc r="E50">
      <f>E49+E46+E15</f>
    </oc>
    <nc r="E50">
      <f>E49+E46+E15+E48+E47</f>
    </nc>
  </rcc>
  <rcc rId="9960" sId="1">
    <oc r="F50">
      <f>F49+F46+F15</f>
    </oc>
    <nc r="F50">
      <f>F49+F46+F15+F48+F47</f>
    </nc>
  </rcc>
  <rcc rId="9961" sId="1">
    <oc r="G50">
      <f>G49+G46+G15</f>
    </oc>
    <nc r="G50">
      <f>G49+G46+G15+G48+G47</f>
    </nc>
  </rcc>
  <rcc rId="9962" sId="1">
    <oc r="H50">
      <f>H49+H46+H15</f>
    </oc>
    <nc r="H50">
      <f>H49+H46+H15+H48+H47</f>
    </nc>
  </rcc>
  <rcc rId="9963" sId="1">
    <oc r="I50">
      <f>I49+I46+I15</f>
    </oc>
    <nc r="I50">
      <f>I49+I46+I15+I48+I47</f>
    </nc>
  </rcc>
  <rcc rId="9964" sId="1">
    <oc r="J50">
      <f>J49+J46+J15</f>
    </oc>
    <nc r="J50">
      <f>J49+J46+J15+J48+J47</f>
    </nc>
  </rcc>
  <rcc rId="9965" sId="1">
    <oc r="K50">
      <f>K49+K46+K15</f>
    </oc>
    <nc r="K50">
      <f>K49+K46+K15+K48+K47</f>
    </nc>
  </rcc>
  <rcc rId="9966" sId="1" odxf="1" dxf="1">
    <oc r="L50">
      <f>L49+L46+L15</f>
    </oc>
    <nc r="L50">
      <f>L49+L46+L15+L48+L47</f>
    </nc>
    <odxf>
      <alignment horizontal="right" vertical="top" readingOrder="0"/>
    </odxf>
    <ndxf>
      <alignment horizontal="general" vertical="bottom" readingOrder="0"/>
    </ndxf>
  </rcc>
  <rcc rId="9967" sId="1">
    <oc r="M50">
      <f>M49+M46+M15</f>
    </oc>
    <nc r="M50">
      <f>M49+M46+M15+M48+M47</f>
    </nc>
  </rcc>
</revisions>
</file>

<file path=xl/revisions/revisionLog2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68" sId="1" ref="A64:XFD64" action="insertRow">
    <undo index="8" exp="area" ref3D="1" dr="$A$246:$XFD$247" dn="Z_3A56BBDD_68CD_4AEA_B9E4_12391459D4C4_.wvu.Rows" sId="1"/>
    <undo index="6" exp="area" ref3D="1" dr="$A$227:$XFD$229" dn="Z_3A56BBDD_68CD_4AEA_B9E4_12391459D4C4_.wvu.Rows" sId="1"/>
    <undo index="4" exp="area" ref3D="1" dr="$A$134:$XFD$134" dn="Z_3A56BBDD_68CD_4AEA_B9E4_12391459D4C4_.wvu.Rows" sId="1"/>
    <undo index="2" exp="area" ref3D="1" dr="$A$131:$XFD$131" dn="Z_3A56BBDD_68CD_4AEA_B9E4_12391459D4C4_.wvu.Rows" sId="1"/>
    <undo index="1" exp="area" ref3D="1" dr="$A$105:$XFD$105" dn="Z_3A56BBDD_68CD_4AEA_B9E4_12391459D4C4_.wvu.Rows" sId="1"/>
  </rrc>
  <rcc rId="9969" sId="1">
    <nc r="A64" t="inlineStr">
      <is>
        <t>04.122</t>
      </is>
    </nc>
  </rcc>
  <rcc rId="9970" sId="1">
    <nc r="C64">
      <f>SUM(D64,G64,H64:M64)</f>
    </nc>
  </rcc>
  <rcc rId="9971" sId="1">
    <nc r="D64">
      <f>SUM(E64:F64)</f>
    </nc>
  </rcc>
  <rcc rId="9972" sId="1">
    <nc r="B64" t="inlineStr">
      <is>
        <t>Bezdarbnieki sabiedriskos darbos Tērvete</t>
      </is>
    </nc>
  </rcc>
  <rfmt sheetId="1" sqref="B64" start="0" length="2147483647">
    <dxf>
      <font>
        <color rgb="FFFF0000"/>
      </font>
    </dxf>
  </rfmt>
  <rcc rId="9973" sId="1">
    <nc r="E64">
      <v>900</v>
    </nc>
  </rcc>
  <rcc rId="9974" sId="1">
    <nc r="F64">
      <v>216</v>
    </nc>
  </rcc>
  <rcc rId="9975" sId="1">
    <nc r="K64">
      <v>7200</v>
    </nc>
  </rcc>
  <rfmt sheetId="1" sqref="C64:K64" start="0" length="2147483647">
    <dxf>
      <font>
        <color rgb="FFFF0000"/>
      </font>
    </dxf>
  </rfmt>
  <rcc rId="9976" sId="1">
    <oc r="B65" t="inlineStr">
      <is>
        <t>Būvvalde</t>
      </is>
    </oc>
    <nc r="B65" t="inlineStr">
      <is>
        <t>Būvvalde Dobele</t>
      </is>
    </nc>
  </rcc>
  <rrc rId="9977" sId="1" ref="A66:XFD66" action="insertRow">
    <undo index="8" exp="area" ref3D="1" dr="$A$247:$XFD$248" dn="Z_3A56BBDD_68CD_4AEA_B9E4_12391459D4C4_.wvu.Rows" sId="1"/>
    <undo index="6" exp="area" ref3D="1" dr="$A$228:$XFD$230" dn="Z_3A56BBDD_68CD_4AEA_B9E4_12391459D4C4_.wvu.Rows" sId="1"/>
    <undo index="4" exp="area" ref3D="1" dr="$A$135:$XFD$135" dn="Z_3A56BBDD_68CD_4AEA_B9E4_12391459D4C4_.wvu.Rows" sId="1"/>
    <undo index="2" exp="area" ref3D="1" dr="$A$132:$XFD$132" dn="Z_3A56BBDD_68CD_4AEA_B9E4_12391459D4C4_.wvu.Rows" sId="1"/>
    <undo index="1" exp="area" ref3D="1" dr="$A$106:$XFD$106" dn="Z_3A56BBDD_68CD_4AEA_B9E4_12391459D4C4_.wvu.Rows" sId="1"/>
  </rrc>
  <rcc rId="9978" sId="1">
    <nc r="A66" t="inlineStr">
      <is>
        <t>04.430</t>
      </is>
    </nc>
  </rcc>
  <rcc rId="9979" sId="1">
    <nc r="C66">
      <f>SUM(D66,G66,H66:M66)</f>
    </nc>
  </rcc>
  <rcc rId="9980" sId="1">
    <nc r="D66">
      <f>SUM(E66:F66)</f>
    </nc>
  </rcc>
  <rcc rId="9981" sId="1">
    <nc r="J66">
      <v>0</v>
    </nc>
  </rcc>
  <rcc rId="9982" sId="1">
    <nc r="B66" t="inlineStr">
      <is>
        <t>Būvvalde Tērvete</t>
      </is>
    </nc>
  </rcc>
  <rfmt sheetId="1" sqref="B66" start="0" length="2147483647">
    <dxf>
      <font>
        <color rgb="FFFF0000"/>
      </font>
    </dxf>
  </rfmt>
  <rcc rId="9983" sId="1">
    <nc r="E66">
      <v>10811</v>
    </nc>
  </rcc>
  <rcc rId="9984" sId="1">
    <nc r="F66">
      <v>3187</v>
    </nc>
  </rcc>
  <rcc rId="9985" sId="1">
    <nc r="G66">
      <v>900</v>
    </nc>
  </rcc>
  <rfmt sheetId="1" sqref="C66:J66" start="0" length="2147483647">
    <dxf>
      <font>
        <color rgb="FFFF0000"/>
      </font>
    </dxf>
  </rfmt>
  <rrc rId="9986" sId="1" ref="A71:XFD71" action="insertRow">
    <undo index="8" exp="area" ref3D="1" dr="$A$248:$XFD$249" dn="Z_3A56BBDD_68CD_4AEA_B9E4_12391459D4C4_.wvu.Rows" sId="1"/>
    <undo index="6" exp="area" ref3D="1" dr="$A$229:$XFD$231" dn="Z_3A56BBDD_68CD_4AEA_B9E4_12391459D4C4_.wvu.Rows" sId="1"/>
    <undo index="4" exp="area" ref3D="1" dr="$A$136:$XFD$136" dn="Z_3A56BBDD_68CD_4AEA_B9E4_12391459D4C4_.wvu.Rows" sId="1"/>
    <undo index="2" exp="area" ref3D="1" dr="$A$133:$XFD$133" dn="Z_3A56BBDD_68CD_4AEA_B9E4_12391459D4C4_.wvu.Rows" sId="1"/>
    <undo index="1" exp="area" ref3D="1" dr="$A$107:$XFD$107" dn="Z_3A56BBDD_68CD_4AEA_B9E4_12391459D4C4_.wvu.Rows" sId="1"/>
  </rrc>
  <rcc rId="9987" sId="1">
    <nc r="A71" t="inlineStr">
      <is>
        <t>04.510.</t>
      </is>
    </nc>
  </rcc>
  <rcc rId="9988" sId="1">
    <nc r="C71">
      <f>SUM(D71,G71,H71:M71)</f>
    </nc>
  </rcc>
  <rcc rId="9989" sId="1">
    <nc r="D71">
      <f>SUM(E71:F71)</f>
    </nc>
  </rcc>
  <rcc rId="9990" sId="1">
    <oc r="B70" t="inlineStr">
      <is>
        <t>Ceļu ikdienas uzturēšana</t>
      </is>
    </oc>
    <nc r="B70" t="inlineStr">
      <is>
        <t>Ceļu ikdienas uzturēšana Dobele</t>
      </is>
    </nc>
  </rcc>
  <rcc rId="9991" sId="1">
    <nc r="B71" t="inlineStr">
      <is>
        <t>Ceļu ikdienas uzturēšana Tērvete</t>
      </is>
    </nc>
  </rcc>
  <rcc rId="9992" sId="1">
    <nc r="G71">
      <v>191585</v>
    </nc>
  </rcc>
  <rfmt sheetId="1" sqref="C71:H71" start="0" length="2147483647">
    <dxf>
      <font>
        <color rgb="FFFF0000"/>
      </font>
    </dxf>
  </rfmt>
  <rfmt sheetId="1" sqref="B71" start="0" length="2147483647">
    <dxf>
      <font>
        <color rgb="FFFF0000"/>
      </font>
    </dxf>
  </rfmt>
  <rrc rId="9993" sId="1" ref="A75:XFD75" action="insertRow">
    <undo index="8" exp="area" ref3D="1" dr="$A$249:$XFD$250" dn="Z_3A56BBDD_68CD_4AEA_B9E4_12391459D4C4_.wvu.Rows" sId="1"/>
    <undo index="6" exp="area" ref3D="1" dr="$A$230:$XFD$232" dn="Z_3A56BBDD_68CD_4AEA_B9E4_12391459D4C4_.wvu.Rows" sId="1"/>
    <undo index="4" exp="area" ref3D="1" dr="$A$137:$XFD$137" dn="Z_3A56BBDD_68CD_4AEA_B9E4_12391459D4C4_.wvu.Rows" sId="1"/>
    <undo index="2" exp="area" ref3D="1" dr="$A$134:$XFD$134" dn="Z_3A56BBDD_68CD_4AEA_B9E4_12391459D4C4_.wvu.Rows" sId="1"/>
    <undo index="1" exp="area" ref3D="1" dr="$A$108:$XFD$108" dn="Z_3A56BBDD_68CD_4AEA_B9E4_12391459D4C4_.wvu.Rows" sId="1"/>
  </rrc>
  <rcc rId="9994" sId="1" odxf="1" dxf="1">
    <nc r="A75" t="inlineStr">
      <is>
        <t>04.730</t>
      </is>
    </nc>
    <odxf/>
    <ndxf/>
  </rcc>
  <rcc rId="9995" sId="1" odxf="1" dxf="1">
    <nc r="B75" t="inlineStr">
      <is>
        <t>Tūrisma informācijas centrs</t>
      </is>
    </nc>
    <odxf>
      <font>
        <color indexed="8"/>
        <name val="Times New Roman"/>
        <scheme val="none"/>
      </font>
    </odxf>
    <ndxf>
      <font>
        <color indexed="8"/>
        <name val="Times New Roman"/>
        <scheme val="none"/>
      </font>
    </ndxf>
  </rcc>
  <rcc rId="9996" sId="1">
    <nc r="C75">
      <f>SUM(D75,G75,H75:M75)</f>
    </nc>
  </rcc>
  <rcc rId="9997" sId="1">
    <nc r="D75">
      <f>SUM(E75:F75)</f>
    </nc>
  </rcc>
  <rcc rId="9998" sId="1">
    <nc r="E75">
      <v>24406</v>
    </nc>
  </rcc>
  <rcc rId="9999" sId="1">
    <nc r="F75">
      <v>5757</v>
    </nc>
  </rcc>
  <rcc rId="10000" sId="1" odxf="1" dxf="1">
    <nc r="G75">
      <v>23338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fmt sheetId="1" sqref="H75" start="0" length="0">
    <dxf/>
  </rfmt>
  <rfmt sheetId="1" sqref="I75" start="0" length="0">
    <dxf/>
  </rfmt>
  <rfmt sheetId="1" sqref="J75" start="0" length="0">
    <dxf/>
  </rfmt>
  <rcc rId="10001" sId="1">
    <oc r="B76" t="inlineStr">
      <is>
        <t>Tūrisma informācijas centrs</t>
      </is>
    </oc>
    <nc r="B76" t="inlineStr">
      <is>
        <t>Objektu privatizācija</t>
      </is>
    </nc>
  </rcc>
  <rfmt sheetId="1" sqref="B76" start="0" length="2147483647">
    <dxf>
      <font>
        <color rgb="FFFF0000"/>
      </font>
    </dxf>
  </rfmt>
  <rcc rId="10002" sId="1">
    <oc r="E76">
      <v>24406</v>
    </oc>
    <nc r="E76"/>
  </rcc>
  <rcc rId="10003" sId="1">
    <oc r="F76">
      <v>5757</v>
    </oc>
    <nc r="F76"/>
  </rcc>
  <rcc rId="10004" sId="1">
    <oc r="G76">
      <v>23338</v>
    </oc>
    <nc r="G76">
      <v>13000</v>
    </nc>
  </rcc>
  <rfmt sheetId="1" sqref="C76:G76" start="0" length="2147483647">
    <dxf>
      <font>
        <color rgb="FFFF0000"/>
      </font>
    </dxf>
  </rfmt>
  <rcc rId="10005" sId="1">
    <oc r="C77">
      <f>C76+C74+C73+C72+C70+C69+C68+C67+C65+C63+C62</f>
    </oc>
    <nc r="C77">
      <f>SUM(C62:C76)</f>
    </nc>
  </rcc>
  <rcc rId="10006" sId="1">
    <oc r="D77">
      <f>D76+D74+D73+D72+D70+D69+D68+D67+D65+D63+D62</f>
    </oc>
    <nc r="D77">
      <f>SUM(D62:D76)</f>
    </nc>
  </rcc>
  <rcc rId="10007" sId="1">
    <oc r="E77">
      <f>E76+E74+E73+E72+E70+E69+E68+E67+E65+E63+E62</f>
    </oc>
    <nc r="E77">
      <f>SUM(E62:E76)</f>
    </nc>
  </rcc>
  <rcc rId="10008" sId="1">
    <oc r="F77">
      <f>F76+F74+F73+F72+F70+F69+F68+F67+F65+F63+F62</f>
    </oc>
    <nc r="F77">
      <f>SUM(F62:F76)</f>
    </nc>
  </rcc>
  <rcc rId="10009" sId="1">
    <oc r="G77">
      <f>G76+G74+G73+G72+G70+G69+G68+G67+G65+G63+G62</f>
    </oc>
    <nc r="G77">
      <f>SUM(G62:G76)</f>
    </nc>
  </rcc>
  <rcc rId="10010" sId="1">
    <oc r="H77">
      <f>H76+H74+H73+H72+H70+H69+H68+H67+H65+H63+H62</f>
    </oc>
    <nc r="H77">
      <f>SUM(H62:H76)</f>
    </nc>
  </rcc>
  <rcc rId="10011" sId="1">
    <oc r="I77">
      <f>I76+I74+I73+I72+I70+I69+I68+I67+I65+I63+I62</f>
    </oc>
    <nc r="I77">
      <f>SUM(I62:I76)</f>
    </nc>
  </rcc>
  <rcc rId="10012" sId="1">
    <oc r="J77">
      <f>J76+J74+J73+J72+J70+J69+J68+J67+J65+J63+J62</f>
    </oc>
    <nc r="J77">
      <f>SUM(J62:J76)</f>
    </nc>
  </rcc>
  <rcc rId="10013" sId="1">
    <oc r="K77">
      <f>K76+K74+K73+K72+K70+K69+K68+K67+K65+K63+K62</f>
    </oc>
    <nc r="K77">
      <f>SUM(K62:K76)</f>
    </nc>
  </rcc>
  <rcc rId="10014" sId="1">
    <oc r="L77">
      <f>L76+L74+L73+L72+L70+L69+L68+L67+L65+L63+L62</f>
    </oc>
    <nc r="L77">
      <f>SUM(L62:L76)</f>
    </nc>
  </rcc>
  <rcc rId="10015" sId="1">
    <oc r="M77">
      <f>M76+M74+M73+M72+M70+M69+M68+M67+M65+M63+M62</f>
    </oc>
    <nc r="M77">
      <f>SUM(M62:M76)</f>
    </nc>
  </rcc>
  <rcv guid="{CFE03FCF-A4D8-435A-8A9B-0544466F5A93}" action="delete"/>
  <rcv guid="{CFE03FCF-A4D8-435A-8A9B-0544466F5A93}" action="add"/>
</revisions>
</file>

<file path=xl/revisions/revisionLog2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6" sId="1">
    <oc r="B73" t="inlineStr">
      <is>
        <t>Gājēju celiņš gar autoceļu Bauska-Dobele</t>
      </is>
    </oc>
    <nc r="B73"/>
  </rcc>
  <rcv guid="{CFE03FCF-A4D8-435A-8A9B-0544466F5A93}" action="delete"/>
  <rcv guid="{CFE03FCF-A4D8-435A-8A9B-0544466F5A93}" action="add"/>
</revisions>
</file>

<file path=xl/revisions/revisionLog2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7" sId="1">
    <oc r="G80">
      <v>0</v>
    </oc>
    <nc r="G80">
      <v>6200</v>
    </nc>
  </rcc>
  <rfmt sheetId="1" sqref="C80:H80" start="0" length="2147483647">
    <dxf>
      <font>
        <color rgb="FFFF0000"/>
      </font>
    </dxf>
  </rfmt>
  <rcc rId="10018" sId="1">
    <oc r="D78">
      <f>(D79+D80)</f>
    </oc>
    <nc r="D78">
      <f>(D79+D80)</f>
    </nc>
  </rcc>
  <rcc rId="10019" sId="1">
    <oc r="E78">
      <f>(E79+E80)</f>
    </oc>
    <nc r="E78">
      <f>(E79+E80)</f>
    </nc>
  </rcc>
  <rcc rId="10020" sId="1">
    <oc r="F78">
      <f>(F79+F80)</f>
    </oc>
    <nc r="F78">
      <f>(F79+F80)</f>
    </nc>
  </rcc>
  <rcc rId="10021" sId="1">
    <oc r="G78">
      <f>(G79+G80)</f>
    </oc>
    <nc r="G78">
      <f>(G79+G80)</f>
    </nc>
  </rcc>
  <rcc rId="10022" sId="1">
    <oc r="H78">
      <f>(H79+H80)</f>
    </oc>
    <nc r="H78">
      <f>(H79+H80)</f>
    </nc>
  </rcc>
  <rcc rId="10023" sId="1">
    <oc r="I78">
      <f>(I79+I80)</f>
    </oc>
    <nc r="I78">
      <f>(I79+I80)</f>
    </nc>
  </rcc>
  <rcc rId="10024" sId="1">
    <oc r="J78">
      <f>(J79+J80)</f>
    </oc>
    <nc r="J78">
      <f>(J79+J80)</f>
    </nc>
  </rcc>
  <rcc rId="10025" sId="1">
    <oc r="K78">
      <f>(K79+K80)</f>
    </oc>
    <nc r="K78">
      <f>(K79+K80)</f>
    </nc>
  </rcc>
  <rcc rId="10026" sId="1" odxf="1" dxf="1">
    <oc r="L78">
      <f>(L79+L80)</f>
    </oc>
    <nc r="L78">
      <f>(L79+L80)</f>
    </nc>
    <odxf>
      <alignment horizontal="right" readingOrder="0"/>
    </odxf>
    <ndxf>
      <alignment horizontal="center" readingOrder="0"/>
    </ndxf>
  </rcc>
  <rcc rId="10027" sId="1">
    <oc r="M78">
      <f>(M79+M80)</f>
    </oc>
    <nc r="M78">
      <f>(M79+M80)</f>
    </nc>
  </rcc>
  <rcc rId="10028" sId="1">
    <nc r="G84">
      <v>31880</v>
    </nc>
  </rcc>
  <rcc rId="10029" sId="1">
    <nc r="J84">
      <v>92810</v>
    </nc>
  </rcc>
  <rfmt sheetId="1" sqref="C84:J84" start="0" length="2147483647">
    <dxf>
      <font>
        <color rgb="FFFF0000"/>
      </font>
    </dxf>
  </rfmt>
  <rrc rId="10030" sId="1" ref="A86:XFD86" action="insertRow">
    <undo index="8" exp="area" ref3D="1" dr="$A$250:$XFD$251" dn="Z_3A56BBDD_68CD_4AEA_B9E4_12391459D4C4_.wvu.Rows" sId="1"/>
    <undo index="6" exp="area" ref3D="1" dr="$A$231:$XFD$233" dn="Z_3A56BBDD_68CD_4AEA_B9E4_12391459D4C4_.wvu.Rows" sId="1"/>
    <undo index="4" exp="area" ref3D="1" dr="$A$138:$XFD$138" dn="Z_3A56BBDD_68CD_4AEA_B9E4_12391459D4C4_.wvu.Rows" sId="1"/>
    <undo index="2" exp="area" ref3D="1" dr="$A$135:$XFD$135" dn="Z_3A56BBDD_68CD_4AEA_B9E4_12391459D4C4_.wvu.Rows" sId="1"/>
    <undo index="1" exp="area" ref3D="1" dr="$A$109:$XFD$109" dn="Z_3A56BBDD_68CD_4AEA_B9E4_12391459D4C4_.wvu.Rows" sId="1"/>
  </rrc>
  <rfmt sheetId="1" sqref="B86" start="0" length="0">
    <dxf>
      <font>
        <color theme="4" tint="-0.249977111117893"/>
        <name val="Times New Roman"/>
        <scheme val="none"/>
      </font>
    </dxf>
  </rfmt>
  <rcc rId="10031" sId="1" odxf="1" dxf="1">
    <nc r="C86">
      <f>SUM(D86,G86,H86:M86)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cc rId="10032" sId="1" odxf="1" dxf="1">
    <nc r="D86">
      <f>SUM(E86:F86)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fmt sheetId="1" sqref="E86" start="0" length="0">
    <dxf>
      <font>
        <color theme="4" tint="-0.249977111117893"/>
        <name val="Times New Roman"/>
        <scheme val="none"/>
      </font>
    </dxf>
  </rfmt>
  <rfmt sheetId="1" sqref="F86" start="0" length="0">
    <dxf>
      <font>
        <color theme="4" tint="-0.249977111117893"/>
        <name val="Times New Roman"/>
        <scheme val="none"/>
      </font>
    </dxf>
  </rfmt>
  <rfmt sheetId="1" sqref="G86" start="0" length="0">
    <dxf>
      <font>
        <color theme="4" tint="-0.249977111117893"/>
        <name val="Times New Roman"/>
        <scheme val="none"/>
      </font>
    </dxf>
  </rfmt>
  <rfmt sheetId="1" sqref="H86" start="0" length="0">
    <dxf>
      <font>
        <color theme="4" tint="-0.249977111117893"/>
        <name val="Times New Roman"/>
        <scheme val="none"/>
      </font>
    </dxf>
  </rfmt>
  <rcc rId="10033" sId="1">
    <nc r="B86" t="inlineStr">
      <is>
        <t>Dabas resursu nodoklis Tērvete</t>
      </is>
    </nc>
  </rcc>
  <rfmt sheetId="1" sqref="B86:G86" start="0" length="2147483647">
    <dxf>
      <font>
        <color rgb="FFFF0000"/>
      </font>
    </dxf>
  </rfmt>
  <rcc rId="10034" sId="1">
    <nc r="J86">
      <v>1000</v>
    </nc>
  </rcc>
  <rfmt sheetId="1" sqref="J86" start="0" length="2147483647">
    <dxf>
      <font>
        <color rgb="FFFF0000"/>
      </font>
    </dxf>
  </rfmt>
</revisions>
</file>

<file path=xl/revisions/revisionLog2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35" sId="1">
    <oc r="D81">
      <f>SUM(D82:D87)</f>
    </oc>
    <nc r="D81">
      <f>SUM(D82:D87)</f>
    </nc>
  </rcc>
  <rcc rId="10036" sId="1">
    <oc r="E81">
      <f>SUM(E82:E87)</f>
    </oc>
    <nc r="E81">
      <f>SUM(E82:E87)</f>
    </nc>
  </rcc>
  <rcc rId="10037" sId="1">
    <oc r="F81">
      <f>SUM(F82:F87)</f>
    </oc>
    <nc r="F81">
      <f>SUM(F82:F87)</f>
    </nc>
  </rcc>
  <rcc rId="10038" sId="1">
    <oc r="G81">
      <f>SUM(G82:G87)</f>
    </oc>
    <nc r="G81">
      <f>SUM(G82:G87)</f>
    </nc>
  </rcc>
  <rcc rId="10039" sId="1">
    <oc r="H81">
      <f>SUM(H82:H87)</f>
    </oc>
    <nc r="H81">
      <f>SUM(H82:H87)</f>
    </nc>
  </rcc>
  <rcc rId="10040" sId="1">
    <oc r="I81">
      <f>SUM(I82:I87)</f>
    </oc>
    <nc r="I81">
      <f>SUM(I82:I87)</f>
    </nc>
  </rcc>
  <rcc rId="10041" sId="1">
    <oc r="J81">
      <f>SUM(J82:J87)</f>
    </oc>
    <nc r="J81">
      <f>SUM(J82:J87)</f>
    </nc>
  </rcc>
  <rcc rId="10042" sId="1">
    <oc r="K81">
      <f>SUM(K82:K87)</f>
    </oc>
    <nc r="K81">
      <f>SUM(K82:K87)</f>
    </nc>
  </rcc>
  <rcc rId="10043" sId="1">
    <oc r="L81">
      <f>SUM(L82:L87)</f>
    </oc>
    <nc r="L81">
      <f>SUM(L82:L87)</f>
    </nc>
  </rcc>
  <rcc rId="10044" sId="1">
    <oc r="M81">
      <f>SUM(M82:M87)</f>
    </oc>
    <nc r="M81">
      <f>SUM(M82:M87)</f>
    </nc>
  </rcc>
  <rrc rId="10045" sId="1" ref="A106:XFD106" action="insertRow">
    <undo index="8" exp="area" ref3D="1" dr="$A$251:$XFD$252" dn="Z_3A56BBDD_68CD_4AEA_B9E4_12391459D4C4_.wvu.Rows" sId="1"/>
    <undo index="6" exp="area" ref3D="1" dr="$A$232:$XFD$234" dn="Z_3A56BBDD_68CD_4AEA_B9E4_12391459D4C4_.wvu.Rows" sId="1"/>
    <undo index="4" exp="area" ref3D="1" dr="$A$139:$XFD$139" dn="Z_3A56BBDD_68CD_4AEA_B9E4_12391459D4C4_.wvu.Rows" sId="1"/>
    <undo index="2" exp="area" ref3D="1" dr="$A$136:$XFD$136" dn="Z_3A56BBDD_68CD_4AEA_B9E4_12391459D4C4_.wvu.Rows" sId="1"/>
    <undo index="1" exp="area" ref3D="1" dr="$A$110:$XFD$110" dn="Z_3A56BBDD_68CD_4AEA_B9E4_12391459D4C4_.wvu.Rows" sId="1"/>
  </rrc>
  <rcc rId="10046" sId="1">
    <nc r="B106" t="inlineStr">
      <is>
        <t>Ukri</t>
      </is>
    </nc>
  </rcc>
  <rcc rId="10047" sId="1">
    <nc r="C106">
      <f>SUM(D106,G106,H106:M106)</f>
    </nc>
  </rcc>
  <rcc rId="10048" sId="1">
    <nc r="D106">
      <f>SUM(E106:F106)</f>
    </nc>
  </rcc>
  <rcc rId="10049" sId="1">
    <nc r="E106">
      <v>14792</v>
    </nc>
  </rcc>
  <rcc rId="10050" sId="1">
    <nc r="F106">
      <v>3489</v>
    </nc>
  </rcc>
  <rcc rId="10051" sId="1">
    <nc r="G106">
      <v>41779</v>
    </nc>
  </rcc>
  <rcc rId="10052" sId="1">
    <nc r="K106">
      <v>2100</v>
    </nc>
  </rcc>
  <rcc rId="10053" sId="1">
    <oc r="B107" t="inlineStr">
      <is>
        <t>Ukri</t>
      </is>
    </oc>
    <nc r="B107"/>
  </rcc>
  <rcc rId="10054" sId="1">
    <oc r="E107">
      <v>14792</v>
    </oc>
    <nc r="E107"/>
  </rcc>
  <rcc rId="10055" sId="1">
    <oc r="F107">
      <v>3489</v>
    </oc>
    <nc r="F107"/>
  </rcc>
  <rcc rId="10056" sId="1">
    <oc r="G107">
      <v>41779</v>
    </oc>
    <nc r="G107"/>
  </rcc>
  <rcc rId="10057" sId="1">
    <oc r="K107">
      <v>2100</v>
    </oc>
    <nc r="K107"/>
  </rcc>
  <rrc rId="10058" sId="1" ref="A107:XFD107" action="insertRow">
    <undo index="8" exp="area" ref3D="1" dr="$A$252:$XFD$253" dn="Z_3A56BBDD_68CD_4AEA_B9E4_12391459D4C4_.wvu.Rows" sId="1"/>
    <undo index="6" exp="area" ref3D="1" dr="$A$233:$XFD$235" dn="Z_3A56BBDD_68CD_4AEA_B9E4_12391459D4C4_.wvu.Rows" sId="1"/>
    <undo index="4" exp="area" ref3D="1" dr="$A$140:$XFD$140" dn="Z_3A56BBDD_68CD_4AEA_B9E4_12391459D4C4_.wvu.Rows" sId="1"/>
    <undo index="2" exp="area" ref3D="1" dr="$A$137:$XFD$137" dn="Z_3A56BBDD_68CD_4AEA_B9E4_12391459D4C4_.wvu.Rows" sId="1"/>
    <undo index="1" exp="area" ref3D="1" dr="$A$111:$XFD$111" dn="Z_3A56BBDD_68CD_4AEA_B9E4_12391459D4C4_.wvu.Rows" sId="1"/>
  </rrc>
  <rcc rId="10059" sId="1">
    <nc r="C107">
      <f>SUM(D107,G107,H107:M107)</f>
    </nc>
  </rcc>
  <rcc rId="10060" sId="1">
    <nc r="D107">
      <f>SUM(E107:F107)</f>
    </nc>
  </rcc>
  <rrc rId="10061" sId="1" ref="A108:XFD108" action="insertRow">
    <undo index="8" exp="area" ref3D="1" dr="$A$253:$XFD$254" dn="Z_3A56BBDD_68CD_4AEA_B9E4_12391459D4C4_.wvu.Rows" sId="1"/>
    <undo index="6" exp="area" ref3D="1" dr="$A$234:$XFD$236" dn="Z_3A56BBDD_68CD_4AEA_B9E4_12391459D4C4_.wvu.Rows" sId="1"/>
    <undo index="4" exp="area" ref3D="1" dr="$A$141:$XFD$141" dn="Z_3A56BBDD_68CD_4AEA_B9E4_12391459D4C4_.wvu.Rows" sId="1"/>
    <undo index="2" exp="area" ref3D="1" dr="$A$138:$XFD$138" dn="Z_3A56BBDD_68CD_4AEA_B9E4_12391459D4C4_.wvu.Rows" sId="1"/>
    <undo index="1" exp="area" ref3D="1" dr="$A$112:$XFD$112" dn="Z_3A56BBDD_68CD_4AEA_B9E4_12391459D4C4_.wvu.Rows" sId="1"/>
  </rrc>
  <rcc rId="10062" sId="1">
    <nc r="C108">
      <f>SUM(D108,G108,H108:M108)</f>
    </nc>
  </rcc>
  <rcc rId="10063" sId="1">
    <nc r="D108">
      <f>SUM(E108:F108)</f>
    </nc>
  </rcc>
  <rrc rId="10064" sId="1" ref="A108:XFD108" action="insertRow">
    <undo index="8" exp="area" ref3D="1" dr="$A$254:$XFD$255" dn="Z_3A56BBDD_68CD_4AEA_B9E4_12391459D4C4_.wvu.Rows" sId="1"/>
    <undo index="6" exp="area" ref3D="1" dr="$A$235:$XFD$237" dn="Z_3A56BBDD_68CD_4AEA_B9E4_12391459D4C4_.wvu.Rows" sId="1"/>
    <undo index="4" exp="area" ref3D="1" dr="$A$142:$XFD$142" dn="Z_3A56BBDD_68CD_4AEA_B9E4_12391459D4C4_.wvu.Rows" sId="1"/>
    <undo index="2" exp="area" ref3D="1" dr="$A$139:$XFD$139" dn="Z_3A56BBDD_68CD_4AEA_B9E4_12391459D4C4_.wvu.Rows" sId="1"/>
    <undo index="1" exp="area" ref3D="1" dr="$A$113:$XFD$113" dn="Z_3A56BBDD_68CD_4AEA_B9E4_12391459D4C4_.wvu.Rows" sId="1"/>
  </rrc>
  <rcc rId="10065" sId="1">
    <nc r="C108">
      <f>SUM(D108,G108,H108:M108)</f>
    </nc>
  </rcc>
  <rcc rId="10066" sId="1">
    <nc r="D108">
      <f>SUM(E108:F108)</f>
    </nc>
  </rcc>
  <rrc rId="10067" sId="1" ref="A108:XFD108" action="insertRow">
    <undo index="8" exp="area" ref3D="1" dr="$A$255:$XFD$256" dn="Z_3A56BBDD_68CD_4AEA_B9E4_12391459D4C4_.wvu.Rows" sId="1"/>
    <undo index="6" exp="area" ref3D="1" dr="$A$236:$XFD$238" dn="Z_3A56BBDD_68CD_4AEA_B9E4_12391459D4C4_.wvu.Rows" sId="1"/>
    <undo index="4" exp="area" ref3D="1" dr="$A$143:$XFD$143" dn="Z_3A56BBDD_68CD_4AEA_B9E4_12391459D4C4_.wvu.Rows" sId="1"/>
    <undo index="2" exp="area" ref3D="1" dr="$A$140:$XFD$140" dn="Z_3A56BBDD_68CD_4AEA_B9E4_12391459D4C4_.wvu.Rows" sId="1"/>
    <undo index="1" exp="area" ref3D="1" dr="$A$114:$XFD$114" dn="Z_3A56BBDD_68CD_4AEA_B9E4_12391459D4C4_.wvu.Rows" sId="1"/>
  </rrc>
  <rcc rId="10068" sId="1">
    <nc r="C108">
      <f>SUM(D108,G108,H108:M108)</f>
    </nc>
  </rcc>
  <rcc rId="10069" sId="1">
    <nc r="D108">
      <f>SUM(E108:F108)</f>
    </nc>
  </rcc>
  <rfmt sheetId="1" sqref="B107:M111" start="0" length="2147483647">
    <dxf>
      <font>
        <color rgb="FFFF0000"/>
      </font>
    </dxf>
  </rfmt>
  <rcc rId="10070" sId="1">
    <nc r="B107" t="inlineStr">
      <is>
        <t>Mājokļu apsaimniekošana</t>
      </is>
    </nc>
  </rcc>
  <rcc rId="10071" sId="1">
    <nc r="G107">
      <v>25010</v>
    </nc>
  </rcc>
</revisions>
</file>

<file path=xl/revisions/revisionLog2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72" sId="1">
    <nc r="B108" t="inlineStr">
      <is>
        <t>Transports Tērvete</t>
      </is>
    </nc>
  </rcc>
  <rcc rId="10073" sId="1">
    <oc r="B107" t="inlineStr">
      <is>
        <t>Mājokļu apsaimniekošana</t>
      </is>
    </oc>
    <nc r="B107" t="inlineStr">
      <is>
        <t>Mājokļu apsaimniekošana Tērvete</t>
      </is>
    </nc>
  </rcc>
  <rcc rId="10074" sId="1">
    <nc r="G108">
      <v>25610</v>
    </nc>
  </rcc>
  <rcc rId="10075" sId="1">
    <nc r="B109" t="inlineStr">
      <is>
        <t>Mājas Labrenči siltināšanas projekts</t>
      </is>
    </nc>
  </rcc>
  <rcc rId="10076" sId="1">
    <nc r="G109">
      <v>23000</v>
    </nc>
  </rcc>
  <rcc rId="10077" sId="1">
    <nc r="B110" t="inlineStr">
      <is>
        <t>Bukaišu katlu māja - internāts</t>
      </is>
    </nc>
  </rcc>
  <rcc rId="10078" sId="1">
    <nc r="E110">
      <v>1328</v>
    </nc>
  </rcc>
  <rcc rId="10079" sId="1">
    <nc r="F110">
      <v>460</v>
    </nc>
  </rcc>
  <rcc rId="10080" sId="1">
    <nc r="G110">
      <v>4410</v>
    </nc>
  </rcc>
  <rrc rId="10081" sId="1" ref="A111:XFD111" action="insertRow">
    <undo index="8" exp="area" ref3D="1" dr="$A$256:$XFD$257" dn="Z_3A56BBDD_68CD_4AEA_B9E4_12391459D4C4_.wvu.Rows" sId="1"/>
    <undo index="6" exp="area" ref3D="1" dr="$A$237:$XFD$239" dn="Z_3A56BBDD_68CD_4AEA_B9E4_12391459D4C4_.wvu.Rows" sId="1"/>
    <undo index="4" exp="area" ref3D="1" dr="$A$144:$XFD$144" dn="Z_3A56BBDD_68CD_4AEA_B9E4_12391459D4C4_.wvu.Rows" sId="1"/>
    <undo index="2" exp="area" ref3D="1" dr="$A$141:$XFD$141" dn="Z_3A56BBDD_68CD_4AEA_B9E4_12391459D4C4_.wvu.Rows" sId="1"/>
    <undo index="1" exp="area" ref3D="1" dr="$A$115:$XFD$115" dn="Z_3A56BBDD_68CD_4AEA_B9E4_12391459D4C4_.wvu.Rows" sId="1"/>
  </rrc>
  <rcc rId="10082" sId="1">
    <nc r="C111">
      <f>SUM(D111,G111,H111:M111)</f>
    </nc>
  </rcc>
  <rcc rId="10083" sId="1">
    <nc r="D111">
      <f>SUM(E111:F111)</f>
    </nc>
  </rcc>
  <rrc rId="10084" sId="1" ref="A111:XFD111" action="insertRow">
    <undo index="8" exp="area" ref3D="1" dr="$A$257:$XFD$258" dn="Z_3A56BBDD_68CD_4AEA_B9E4_12391459D4C4_.wvu.Rows" sId="1"/>
    <undo index="6" exp="area" ref3D="1" dr="$A$238:$XFD$240" dn="Z_3A56BBDD_68CD_4AEA_B9E4_12391459D4C4_.wvu.Rows" sId="1"/>
    <undo index="4" exp="area" ref3D="1" dr="$A$145:$XFD$145" dn="Z_3A56BBDD_68CD_4AEA_B9E4_12391459D4C4_.wvu.Rows" sId="1"/>
    <undo index="2" exp="area" ref3D="1" dr="$A$142:$XFD$142" dn="Z_3A56BBDD_68CD_4AEA_B9E4_12391459D4C4_.wvu.Rows" sId="1"/>
    <undo index="1" exp="area" ref3D="1" dr="$A$116:$XFD$116" dn="Z_3A56BBDD_68CD_4AEA_B9E4_12391459D4C4_.wvu.Rows" sId="1"/>
  </rrc>
  <rcc rId="10085" sId="1">
    <nc r="C111">
      <f>SUM(D111,G111,H111:M111)</f>
    </nc>
  </rcc>
  <rcc rId="10086" sId="1">
    <nc r="D111">
      <f>SUM(E111:F111)</f>
    </nc>
  </rcc>
  <rcc rId="10087" sId="1">
    <nc r="B111" t="inlineStr">
      <is>
        <t>Labrenči katlu māja</t>
      </is>
    </nc>
  </rcc>
  <rcc rId="10088" sId="1">
    <nc r="G111">
      <v>14037</v>
    </nc>
  </rcc>
  <rcc rId="10089" sId="1">
    <nc r="B112" t="inlineStr">
      <is>
        <t>Sanatorijas 4 katlu māja</t>
      </is>
    </nc>
  </rcc>
  <rcc rId="10090" sId="1">
    <nc r="E112">
      <v>6706</v>
    </nc>
  </rcc>
  <rcc rId="10091" sId="1">
    <nc r="F112">
      <v>1853</v>
    </nc>
  </rcc>
  <rcc rId="10092" sId="1">
    <nc r="G112">
      <v>1500</v>
    </nc>
  </rcc>
  <rrc rId="10093" sId="1" ref="A113:XFD113" action="insertRow">
    <undo index="8" exp="area" ref3D="1" dr="$A$258:$XFD$259" dn="Z_3A56BBDD_68CD_4AEA_B9E4_12391459D4C4_.wvu.Rows" sId="1"/>
    <undo index="6" exp="area" ref3D="1" dr="$A$239:$XFD$241" dn="Z_3A56BBDD_68CD_4AEA_B9E4_12391459D4C4_.wvu.Rows" sId="1"/>
    <undo index="4" exp="area" ref3D="1" dr="$A$146:$XFD$146" dn="Z_3A56BBDD_68CD_4AEA_B9E4_12391459D4C4_.wvu.Rows" sId="1"/>
    <undo index="2" exp="area" ref3D="1" dr="$A$143:$XFD$143" dn="Z_3A56BBDD_68CD_4AEA_B9E4_12391459D4C4_.wvu.Rows" sId="1"/>
    <undo index="1" exp="area" ref3D="1" dr="$A$117:$XFD$117" dn="Z_3A56BBDD_68CD_4AEA_B9E4_12391459D4C4_.wvu.Rows" sId="1"/>
  </rrc>
  <rcc rId="10094" sId="1">
    <nc r="B113" t="inlineStr">
      <is>
        <t>Kroņauce katlu māja</t>
      </is>
    </nc>
  </rcc>
  <rcc rId="10095" sId="1">
    <nc r="G113">
      <v>62000</v>
    </nc>
  </rcc>
  <rcc rId="10096" sId="1">
    <nc r="B114" t="inlineStr">
      <is>
        <t>Labiekārtošana Tērvete</t>
      </is>
    </nc>
  </rcc>
  <rcc rId="10097" sId="1">
    <nc r="E114">
      <v>233150</v>
    </nc>
  </rcc>
  <rcc rId="10098" sId="1">
    <nc r="F114">
      <v>72440</v>
    </nc>
  </rcc>
  <rcc rId="10099" sId="1">
    <nc r="G114">
      <v>165290</v>
    </nc>
  </rcc>
  <rcc rId="10100" sId="1">
    <nc r="J114">
      <v>513282</v>
    </nc>
  </rcc>
</revisions>
</file>

<file path=xl/revisions/revisionLog2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01" sId="1">
    <oc r="B116" t="inlineStr">
      <is>
        <t>Attīstības plānošanas nodaļa</t>
      </is>
    </oc>
    <nc r="B116" t="inlineStr">
      <is>
        <t>Attīstības plānošanas nodaļa Dobelē</t>
      </is>
    </nc>
  </rcc>
  <rcc rId="10102" sId="1">
    <oc r="D89">
      <f>SUM(D90:D114)</f>
    </oc>
    <nc r="D89">
      <f>SUM(D90:D114)</f>
    </nc>
  </rcc>
  <rcc rId="10103" sId="1">
    <oc r="E89">
      <f>SUM(E90:E114)</f>
    </oc>
    <nc r="E89">
      <f>SUM(E90:E114)</f>
    </nc>
  </rcc>
  <rcc rId="10104" sId="1">
    <oc r="F89">
      <f>SUM(F90:F114)</f>
    </oc>
    <nc r="F89">
      <f>SUM(F90:F114)</f>
    </nc>
  </rcc>
  <rcc rId="10105" sId="1">
    <oc r="G89">
      <f>SUM(G90:G114)</f>
    </oc>
    <nc r="G89">
      <f>SUM(G90:G114)</f>
    </nc>
  </rcc>
  <rcc rId="10106" sId="1">
    <oc r="H89">
      <f>SUM(H90:H114)</f>
    </oc>
    <nc r="H89">
      <f>SUM(H90:H114)</f>
    </nc>
  </rcc>
  <rcc rId="10107" sId="1">
    <oc r="I89">
      <f>SUM(I90:I114)</f>
    </oc>
    <nc r="I89">
      <f>SUM(I90:I114)</f>
    </nc>
  </rcc>
  <rcc rId="10108" sId="1">
    <oc r="J89">
      <f>SUM(J90:J114)</f>
    </oc>
    <nc r="J89">
      <f>SUM(J90:J114)</f>
    </nc>
  </rcc>
  <rcc rId="10109" sId="1">
    <oc r="K89">
      <f>SUM(K90:K114)</f>
    </oc>
    <nc r="K89">
      <f>SUM(K90:K114)</f>
    </nc>
  </rcc>
  <rcc rId="10110" sId="1" odxf="1" dxf="1">
    <oc r="L89">
      <f>SUM(L90:L114)</f>
    </oc>
    <nc r="L89">
      <f>SUM(L90:L114)</f>
    </nc>
    <odxf>
      <alignment horizontal="right" vertical="top" readingOrder="0"/>
    </odxf>
    <ndxf>
      <alignment horizontal="general" vertical="bottom" readingOrder="0"/>
    </ndxf>
  </rcc>
  <rcc rId="10111" sId="1">
    <oc r="M89">
      <f>SUM(M90:M114)</f>
    </oc>
    <nc r="M89">
      <f>SUM(M90:M114)</f>
    </nc>
  </rcc>
  <rrc rId="10112" sId="1" ref="A117:XFD117" action="insertRow">
    <undo index="8" exp="area" ref3D="1" dr="$A$259:$XFD$260" dn="Z_3A56BBDD_68CD_4AEA_B9E4_12391459D4C4_.wvu.Rows" sId="1"/>
    <undo index="6" exp="area" ref3D="1" dr="$A$240:$XFD$242" dn="Z_3A56BBDD_68CD_4AEA_B9E4_12391459D4C4_.wvu.Rows" sId="1"/>
    <undo index="4" exp="area" ref3D="1" dr="$A$147:$XFD$147" dn="Z_3A56BBDD_68CD_4AEA_B9E4_12391459D4C4_.wvu.Rows" sId="1"/>
    <undo index="2" exp="area" ref3D="1" dr="$A$144:$XFD$144" dn="Z_3A56BBDD_68CD_4AEA_B9E4_12391459D4C4_.wvu.Rows" sId="1"/>
    <undo index="1" exp="area" ref3D="1" dr="$A$118:$XFD$118" dn="Z_3A56BBDD_68CD_4AEA_B9E4_12391459D4C4_.wvu.Rows" sId="1"/>
  </rrc>
  <rcc rId="10113" sId="1">
    <nc r="C117">
      <f>SUM(D117,G117,H117:M117)</f>
    </nc>
  </rcc>
  <rcc rId="10114" sId="1">
    <nc r="D117">
      <f>SUM(E117:F117)</f>
    </nc>
  </rcc>
  <rcc rId="10115" sId="1">
    <nc r="B117" t="inlineStr">
      <is>
        <t>Attīstības plānošanas nodaļa Tērvete</t>
      </is>
    </nc>
  </rcc>
  <rfmt sheetId="1" sqref="A117:XFD117" start="0" length="2147483647">
    <dxf>
      <font>
        <color rgb="FFFF0000"/>
      </font>
    </dxf>
  </rfmt>
  <rcc rId="10116" sId="1">
    <nc r="E117">
      <v>56561</v>
    </nc>
  </rcc>
  <rcc rId="10117" sId="1">
    <nc r="F117">
      <v>16671</v>
    </nc>
  </rcc>
  <rcc rId="10118" sId="1">
    <nc r="G117">
      <v>9525</v>
    </nc>
  </rcc>
  <rcc rId="10119" sId="1">
    <nc r="J117">
      <v>4500</v>
    </nc>
  </rcc>
</revisions>
</file>

<file path=xl/revisions/revisionLog2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20" sId="1">
    <oc r="B125" t="inlineStr">
      <is>
        <t>Labrenču siltināšanas projekts</t>
      </is>
    </oc>
    <nc r="B125" t="inlineStr">
      <is>
        <t>Gājēju celiņš gar Bauska-Dobele projekts</t>
      </is>
    </nc>
  </rcc>
  <rcc rId="10121" sId="1">
    <nc r="J125">
      <v>4028</v>
    </nc>
  </rcc>
  <rfmt sheetId="1" sqref="C125:J125" start="0" length="2147483647">
    <dxf>
      <font>
        <color rgb="FFFF0000"/>
      </font>
    </dxf>
  </rfmt>
  <rcc rId="10122" sId="1">
    <oc r="B127" t="inlineStr">
      <is>
        <t>Kroņauces stadiona pārbūve</t>
      </is>
    </oc>
    <nc r="B127"/>
  </rcc>
  <rcc rId="10123" sId="1">
    <oc r="B126" t="inlineStr">
      <is>
        <t>Tērvetes pilsdrupas konservācija</t>
      </is>
    </oc>
    <nc r="B126" t="inlineStr">
      <is>
        <t>Tērvetes pilsdrupas konservācija projekts</t>
      </is>
    </nc>
  </rcc>
  <rcc rId="10124" sId="1">
    <nc r="E126">
      <v>1886</v>
    </nc>
  </rcc>
  <rcc rId="10125" sId="1">
    <nc r="F126">
      <v>454</v>
    </nc>
  </rcc>
  <rcc rId="10126" sId="1">
    <nc r="G126">
      <v>54579</v>
    </nc>
  </rcc>
  <rcc rId="10127" sId="1">
    <nc r="J126">
      <v>174288</v>
    </nc>
  </rcc>
  <rfmt sheetId="1" sqref="C125:K126" start="0" length="2147483647">
    <dxf>
      <font>
        <color rgb="FFFF0000"/>
      </font>
    </dxf>
  </rfmt>
  <rcc rId="10128" sId="1">
    <nc r="G130">
      <v>69422</v>
    </nc>
  </rcc>
  <rfmt sheetId="1" sqref="C130:H130" start="0" length="2147483647">
    <dxf>
      <font>
        <color rgb="FFFF0000"/>
      </font>
    </dxf>
  </rfmt>
  <rrc rId="10129" sId="1" ref="A134:XFD134" action="insertRow">
    <undo index="8" exp="area" ref3D="1" dr="$A$260:$XFD$261" dn="Z_3A56BBDD_68CD_4AEA_B9E4_12391459D4C4_.wvu.Rows" sId="1"/>
    <undo index="6" exp="area" ref3D="1" dr="$A$241:$XFD$243" dn="Z_3A56BBDD_68CD_4AEA_B9E4_12391459D4C4_.wvu.Rows" sId="1"/>
    <undo index="4" exp="area" ref3D="1" dr="$A$148:$XFD$148" dn="Z_3A56BBDD_68CD_4AEA_B9E4_12391459D4C4_.wvu.Rows" sId="1"/>
    <undo index="2" exp="area" ref3D="1" dr="$A$145:$XFD$145" dn="Z_3A56BBDD_68CD_4AEA_B9E4_12391459D4C4_.wvu.Rows" sId="1"/>
  </rrc>
  <rcc rId="10130" sId="1">
    <nc r="B134" t="inlineStr">
      <is>
        <t>Elektroenerģija ielu apgaismojumam</t>
      </is>
    </nc>
  </rcc>
  <rcc rId="10131" sId="1">
    <nc r="C134">
      <f>SUM(D134,G134,H134:M134)</f>
    </nc>
  </rcc>
  <rcc rId="10132" sId="1">
    <nc r="D134">
      <f>SUM(E134:F134)</f>
    </nc>
  </rcc>
  <rcc rId="10133" sId="1" odxf="1" dxf="1">
    <nc r="G134">
      <v>170000</v>
    </nc>
    <odxf/>
    <ndxf/>
  </rcc>
  <rfmt sheetId="1" sqref="H134" start="0" length="0">
    <dxf/>
  </rfmt>
  <rcc rId="10134" sId="1">
    <oc r="B135" t="inlineStr">
      <is>
        <t>Elektroenerģija ielu apgaismojumam</t>
      </is>
    </oc>
    <nc r="B135" t="inlineStr">
      <is>
        <t>Ielu apgaismojums Tērvete</t>
      </is>
    </nc>
  </rcc>
  <rcc rId="10135" sId="1">
    <oc r="G135">
      <v>170000</v>
    </oc>
    <nc r="G135">
      <v>33163</v>
    </nc>
  </rcc>
  <rcc rId="10136" sId="1">
    <nc r="J135">
      <v>188235</v>
    </nc>
  </rcc>
  <rfmt sheetId="1" sqref="B135:K135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37" sId="1">
    <oc r="C152">
      <f>C136+C131+C128+C115+C89</f>
    </oc>
    <nc r="C152">
      <f>C136+C131+C128+C115+C89</f>
    </nc>
  </rcc>
  <rcc rId="10138" sId="1">
    <oc r="D152">
      <f>D136+D131+D128+D115+D89</f>
    </oc>
    <nc r="D152">
      <f>D136+D131+D128+D115+D89</f>
    </nc>
  </rcc>
  <rcc rId="10139" sId="1">
    <oc r="E152">
      <f>E136+E131+E128+E115+E89</f>
    </oc>
    <nc r="E152">
      <f>E136+E131+E128+E115+E89</f>
    </nc>
  </rcc>
  <rcc rId="10140" sId="1">
    <oc r="F152">
      <f>F136+F131+F128+F115+F89</f>
    </oc>
    <nc r="F152">
      <f>F136+F131+F128+F115+F89</f>
    </nc>
  </rcc>
  <rcc rId="10141" sId="1">
    <oc r="G152">
      <f>G136+G131+G128+G115+G89</f>
    </oc>
    <nc r="G152">
      <f>G136+G131+G128+G115+G89</f>
    </nc>
  </rcc>
  <rcc rId="10142" sId="1">
    <oc r="H152">
      <f>H136+H131+H128+H115+H89</f>
    </oc>
    <nc r="H152">
      <f>H136+H131+H128+H115+H89</f>
    </nc>
  </rcc>
  <rcc rId="10143" sId="1">
    <oc r="I152">
      <f>I136+I131+I128+I115+I89</f>
    </oc>
    <nc r="I152">
      <f>I136+I131+I128+I115+I89</f>
    </nc>
  </rcc>
  <rcc rId="10144" sId="1">
    <oc r="J152">
      <f>J136+J131+J128+J115+J89</f>
    </oc>
    <nc r="J152">
      <f>J136+J131+J128+J115+J89</f>
    </nc>
  </rcc>
  <rcc rId="10145" sId="1">
    <oc r="K152">
      <f>K136+K131+K128+K115+K89</f>
    </oc>
    <nc r="K152">
      <f>K136+K131+K128+K115+K89</f>
    </nc>
  </rcc>
  <rcc rId="10146" sId="1" odxf="1" dxf="1">
    <oc r="L152">
      <f>L136+L131+L128+L115+L89</f>
    </oc>
    <nc r="L152">
      <f>L136+L131+L128+L115+L89</f>
    </nc>
    <odxf>
      <alignment horizontal="right" vertical="top" readingOrder="0"/>
    </odxf>
    <ndxf>
      <alignment horizontal="general" vertical="bottom" readingOrder="0"/>
    </ndxf>
  </rcc>
  <rcc rId="10147" sId="1">
    <oc r="M152">
      <f>M136+M131+M128+M115+M89</f>
    </oc>
    <nc r="M152">
      <f>M136+M131+M128+M115+M89</f>
    </nc>
  </rcc>
</revisions>
</file>

<file path=xl/revisions/revisionLog2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48" sId="1">
    <nc r="E167">
      <v>45859</v>
    </nc>
  </rcc>
  <rcc rId="10149" sId="1">
    <nc r="F167">
      <v>16409</v>
    </nc>
  </rcc>
  <rcc rId="10150" sId="1">
    <nc r="G167">
      <v>60550</v>
    </nc>
  </rcc>
  <rcc rId="10151" sId="1">
    <nc r="J167">
      <v>53373</v>
    </nc>
  </rcc>
  <rfmt sheetId="1" sqref="C167:K167" start="0" length="2147483647">
    <dxf>
      <font>
        <color rgb="FFFF0000"/>
      </font>
    </dxf>
  </rfmt>
  <rrc rId="10152" sId="1" ref="A168:XFD168" action="insertRow">
    <undo index="8" exp="area" ref3D="1" dr="$A$261:$XFD$262" dn="Z_3A56BBDD_68CD_4AEA_B9E4_12391459D4C4_.wvu.Rows" sId="1"/>
    <undo index="6" exp="area" ref3D="1" dr="$A$242:$XFD$244" dn="Z_3A56BBDD_68CD_4AEA_B9E4_12391459D4C4_.wvu.Rows" sId="1"/>
  </rrc>
  <rcc rId="10153" sId="1">
    <nc r="C168">
      <f>SUM(D168,G168,H168:M168)</f>
    </nc>
  </rcc>
  <rcc rId="10154" sId="1">
    <nc r="D168">
      <f>SUM(E168:F168)</f>
    </nc>
  </rcc>
  <rcc rId="10155" sId="1">
    <nc r="B168" t="inlineStr">
      <is>
        <t>Draudzīgā pašvaldība ģimenēm</t>
      </is>
    </nc>
  </rcc>
  <rcc rId="10156" sId="1">
    <nc r="J168">
      <v>15000</v>
    </nc>
  </rcc>
  <rfmt sheetId="1" sqref="C182:M185" start="0" length="2147483647">
    <dxf>
      <font>
        <color rgb="FFFF0000"/>
      </font>
    </dxf>
  </rfmt>
  <rcc rId="10157" sId="1">
    <nc r="E182">
      <v>9018</v>
    </nc>
  </rcc>
  <rcc rId="10158" sId="1">
    <nc r="F182">
      <v>2658</v>
    </nc>
  </rcc>
  <rcc rId="10159" sId="1">
    <nc r="G182">
      <v>2665</v>
    </nc>
  </rcc>
  <rcc rId="10160" sId="1">
    <nc r="J182">
      <v>1300</v>
    </nc>
  </rcc>
</revisions>
</file>

<file path=xl/revisions/revisionLog2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1" sId="1">
    <nc r="E183">
      <v>9018</v>
    </nc>
  </rcc>
  <rcc rId="10162" sId="1">
    <nc r="F183">
      <v>2658</v>
    </nc>
  </rcc>
  <rcc rId="10163" sId="1">
    <nc r="G183">
      <v>3245</v>
    </nc>
  </rcc>
  <rcc rId="10164" sId="1">
    <nc r="J183">
      <v>1300</v>
    </nc>
  </rcc>
  <rcc rId="10165" sId="1">
    <nc r="E184">
      <v>9018</v>
    </nc>
  </rcc>
  <rcc rId="10166" sId="1">
    <nc r="F184">
      <v>2658</v>
    </nc>
  </rcc>
  <rcc rId="10167" sId="1">
    <nc r="G184">
      <v>4550</v>
    </nc>
  </rcc>
  <rcc rId="10168" sId="1">
    <nc r="J184">
      <v>1300</v>
    </nc>
  </rcc>
  <rcc rId="10169" sId="1">
    <nc r="E185">
      <v>9091</v>
    </nc>
  </rcc>
  <rcc rId="10170" sId="1">
    <nc r="F185">
      <v>2658</v>
    </nc>
  </rcc>
  <rcc rId="10171" sId="1">
    <nc r="G185">
      <v>2010</v>
    </nc>
  </rcc>
  <rcc rId="10172" sId="1">
    <nc r="J185">
      <v>1800</v>
    </nc>
  </rcc>
  <rcc rId="10173" sId="1">
    <oc r="C170">
      <f>SUM(C171:C186)</f>
    </oc>
    <nc r="C170">
      <f>SUM(C171:C186)</f>
    </nc>
  </rcc>
  <rcc rId="10174" sId="1">
    <oc r="D170">
      <f>SUM(D171:D186)</f>
    </oc>
    <nc r="D170">
      <f>SUM(D171:D186)</f>
    </nc>
  </rcc>
  <rcc rId="10175" sId="1">
    <oc r="E170">
      <f>SUM(E171:E186)</f>
    </oc>
    <nc r="E170">
      <f>SUM(E171:E186)</f>
    </nc>
  </rcc>
  <rcc rId="10176" sId="1">
    <oc r="F170">
      <f>SUM(F171:F186)</f>
    </oc>
    <nc r="F170">
      <f>SUM(F171:F186)</f>
    </nc>
  </rcc>
  <rcc rId="10177" sId="1">
    <oc r="G170">
      <f>SUM(G171:G186)</f>
    </oc>
    <nc r="G170">
      <f>SUM(G171:G186)</f>
    </nc>
  </rcc>
  <rcc rId="10178" sId="1">
    <oc r="H170">
      <f>SUM(H171:H186)</f>
    </oc>
    <nc r="H170">
      <f>SUM(H171:H186)</f>
    </nc>
  </rcc>
  <rcc rId="10179" sId="1">
    <oc r="I170">
      <f>SUM(I171:I186)</f>
    </oc>
    <nc r="I170">
      <f>SUM(I171:I186)</f>
    </nc>
  </rcc>
  <rcc rId="10180" sId="1">
    <oc r="J170">
      <f>SUM(J171:J186)</f>
    </oc>
    <nc r="J170">
      <f>SUM(J171:J186)</f>
    </nc>
  </rcc>
  <rcc rId="10181" sId="1">
    <oc r="K170">
      <f>SUM(K171:K186)</f>
    </oc>
    <nc r="K170">
      <f>SUM(K171:K186)</f>
    </nc>
  </rcc>
  <rcc rId="10182" sId="1" odxf="1" dxf="1">
    <oc r="L170">
      <f>SUM(L171:L186)</f>
    </oc>
    <nc r="L170">
      <f>SUM(L171:L186)</f>
    </nc>
    <odxf>
      <alignment horizontal="right" vertical="top" readingOrder="0"/>
    </odxf>
    <ndxf>
      <alignment horizontal="general" vertical="bottom" readingOrder="0"/>
    </ndxf>
  </rcc>
  <rcc rId="10183" sId="1">
    <oc r="M170">
      <f>SUM(M171:M186)</f>
    </oc>
    <nc r="M170">
      <f>SUM(M171:M186)</f>
    </nc>
  </rcc>
  <rfmt sheetId="1" sqref="C196:M197" start="0" length="2147483647">
    <dxf>
      <font>
        <color rgb="FFFF0000"/>
      </font>
    </dxf>
  </rfmt>
  <rcc rId="10184" sId="1">
    <nc r="E196">
      <v>58978</v>
    </nc>
  </rcc>
  <rcc rId="10185" sId="1">
    <nc r="F196">
      <v>17025</v>
    </nc>
  </rcc>
  <rcc rId="10186" sId="1">
    <nc r="G196">
      <v>66445</v>
    </nc>
  </rcc>
  <rcc rId="10187" sId="1">
    <nc r="J196">
      <v>9870</v>
    </nc>
  </rcc>
  <rcc rId="10188" sId="1">
    <nc r="E197">
      <v>16812</v>
    </nc>
  </rcc>
  <rcc rId="10189" sId="1">
    <nc r="F197">
      <v>4583</v>
    </nc>
  </rcc>
  <rcc rId="10190" sId="1">
    <nc r="G197">
      <v>6745</v>
    </nc>
  </rcc>
  <rrc rId="10191" sId="1" ref="A198:XFD198" action="insertRow">
    <undo index="8" exp="area" ref3D="1" dr="$A$262:$XFD$263" dn="Z_3A56BBDD_68CD_4AEA_B9E4_12391459D4C4_.wvu.Rows" sId="1"/>
    <undo index="6" exp="area" ref3D="1" dr="$A$243:$XFD$245" dn="Z_3A56BBDD_68CD_4AEA_B9E4_12391459D4C4_.wvu.Rows" sId="1"/>
  </rrc>
  <rcc rId="10192" sId="1">
    <nc r="C198">
      <f>SUM(D198,G198,H198:M198)</f>
    </nc>
  </rcc>
  <rcc rId="10193" sId="1">
    <nc r="D198">
      <f>SUM(E198:F198)</f>
    </nc>
  </rcc>
  <rcc rId="10194" sId="1">
    <nc r="E198">
      <v>1546</v>
    </nc>
  </rcc>
  <rcc rId="10195" sId="1">
    <nc r="F198">
      <v>460</v>
    </nc>
  </rcc>
  <rcc rId="10196" sId="1">
    <nc r="B198" t="inlineStr">
      <is>
        <t>Pašdarbības kolektīvi Tērvete</t>
      </is>
    </nc>
  </rcc>
</revisions>
</file>

<file path=xl/revisions/revisionLog2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97" sId="1" ref="A202:XFD202" action="insertRow">
    <undo index="8" exp="area" ref3D="1" dr="$A$263:$XFD$264" dn="Z_3A56BBDD_68CD_4AEA_B9E4_12391459D4C4_.wvu.Rows" sId="1"/>
    <undo index="6" exp="area" ref3D="1" dr="$A$244:$XFD$246" dn="Z_3A56BBDD_68CD_4AEA_B9E4_12391459D4C4_.wvu.Rows" sId="1"/>
  </rrc>
  <rcc rId="10198" sId="1">
    <nc r="B202" t="inlineStr">
      <is>
        <t>Kapellas uzturēšana</t>
      </is>
    </nc>
  </rcc>
  <rcc rId="10199" sId="1">
    <nc r="C202">
      <f>SUM(D202,G202,H202:M202)</f>
    </nc>
  </rcc>
  <rcc rId="10200" sId="1">
    <nc r="D202">
      <f>SUM(E202:F202)</f>
    </nc>
  </rcc>
  <rcc rId="10201" sId="1">
    <nc r="E202">
      <v>32530</v>
    </nc>
  </rcc>
  <rcc rId="10202" sId="1">
    <nc r="F202">
      <v>7674</v>
    </nc>
  </rcc>
  <rcc rId="10203" sId="1">
    <nc r="G202">
      <v>134550</v>
    </nc>
  </rcc>
  <rcc rId="10204" sId="1">
    <nc r="J202">
      <v>79754</v>
    </nc>
  </rcc>
  <rcc rId="10205" sId="1">
    <oc r="E203">
      <v>32530</v>
    </oc>
    <nc r="E203"/>
  </rcc>
  <rcc rId="10206" sId="1">
    <oc r="F203">
      <v>7674</v>
    </oc>
    <nc r="F203"/>
  </rcc>
  <rcc rId="10207" sId="1">
    <oc r="G203">
      <v>134550</v>
    </oc>
    <nc r="G203"/>
  </rcc>
  <rcc rId="10208" sId="1">
    <oc r="J203">
      <v>79754</v>
    </oc>
    <nc r="J203"/>
  </rcc>
  <rrc rId="10209" sId="1" ref="A203:XFD203" action="insertRow">
    <undo index="8" exp="area" ref3D="1" dr="$A$264:$XFD$265" dn="Z_3A56BBDD_68CD_4AEA_B9E4_12391459D4C4_.wvu.Rows" sId="1"/>
    <undo index="6" exp="area" ref3D="1" dr="$A$245:$XFD$247" dn="Z_3A56BBDD_68CD_4AEA_B9E4_12391459D4C4_.wvu.Rows" sId="1"/>
  </rrc>
  <rcc rId="10210" sId="1">
    <nc r="C203">
      <f>SUM(D203,G203,H203:M203)</f>
    </nc>
  </rcc>
  <rcc rId="10211" sId="1">
    <nc r="D203">
      <f>SUM(E203:F203)</f>
    </nc>
  </rcc>
  <rcc rId="10212" sId="1">
    <nc r="B203" t="inlineStr">
      <is>
        <t>Autobuss kultūra Tērvete</t>
      </is>
    </nc>
  </rcc>
  <rfmt sheetId="1" sqref="B203" start="0" length="2147483647">
    <dxf>
      <font>
        <color rgb="FFFF0000"/>
      </font>
    </dxf>
  </rfmt>
  <rcc rId="10213" sId="1">
    <nc r="E203">
      <v>17447</v>
    </nc>
  </rcc>
  <rcc rId="10214" sId="1">
    <nc r="F203">
      <v>4273</v>
    </nc>
  </rcc>
  <rcc rId="10215" sId="1">
    <nc r="G203">
      <v>7460</v>
    </nc>
  </rcc>
  <rfmt sheetId="1" sqref="C203:I203" start="0" length="2147483647">
    <dxf>
      <font>
        <color rgb="FFFF0000"/>
      </font>
    </dxf>
  </rfmt>
  <rcc rId="10216" sId="1">
    <oc r="B204" t="inlineStr">
      <is>
        <t>Kapellas uzturēšana</t>
      </is>
    </oc>
    <nc r="B204" t="inlineStr">
      <is>
        <t>Finansējums biedribām Tērvete</t>
      </is>
    </nc>
  </rcc>
  <rfmt sheetId="1" sqref="B204" start="0" length="2147483647">
    <dxf>
      <font>
        <color rgb="FFFF0000"/>
      </font>
    </dxf>
  </rfmt>
  <rcc rId="10217" sId="1">
    <nc r="H204">
      <v>5694</v>
    </nc>
  </rcc>
  <rfmt sheetId="1" sqref="C204:I204" start="0" length="2147483647">
    <dxf>
      <font>
        <color rgb="FFFF0000"/>
      </font>
    </dxf>
  </rfmt>
  <rrc rId="10218" sId="1" ref="A209:XFD209" action="insertRow">
    <undo index="8" exp="area" ref3D="1" dr="$A$265:$XFD$266" dn="Z_3A56BBDD_68CD_4AEA_B9E4_12391459D4C4_.wvu.Rows" sId="1"/>
    <undo index="6" exp="area" ref3D="1" dr="$A$246:$XFD$248" dn="Z_3A56BBDD_68CD_4AEA_B9E4_12391459D4C4_.wvu.Rows" sId="1"/>
  </rrc>
  <rcc rId="10219" sId="1">
    <nc r="A209" t="inlineStr">
      <is>
        <t>08.600</t>
      </is>
    </nc>
  </rcc>
  <rcc rId="10220" sId="1">
    <nc r="C209">
      <f>SUM(D209,G209,H209:M209)</f>
    </nc>
  </rcc>
  <rcc rId="10221" sId="1">
    <nc r="D209">
      <f>SUM(E209:F209)</f>
    </nc>
  </rcc>
  <rcc rId="10222" sId="1">
    <nc r="B209" t="inlineStr">
      <is>
        <t>Kroņauce stadiona pārbūve</t>
      </is>
    </nc>
  </rcc>
  <rfmt sheetId="1" sqref="B209" start="0" length="2147483647">
    <dxf>
      <font>
        <color rgb="FFFF0000"/>
      </font>
    </dxf>
  </rfmt>
  <rfmt sheetId="1" sqref="C209:K209" start="0" length="2147483647">
    <dxf>
      <font>
        <color rgb="FFFF0000"/>
      </font>
    </dxf>
  </rfmt>
  <rcc rId="10223" sId="1">
    <nc r="G209">
      <v>13253</v>
    </nc>
  </rcc>
  <rcc rId="10224" sId="1">
    <nc r="J209">
      <v>67640</v>
    </nc>
  </rcc>
  <rcc rId="10225" sId="1">
    <oc r="C212">
      <f>C162+C170+C187+C200+C205+C206+C207+C208+C210+C211</f>
    </oc>
    <nc r="C212">
      <f>C162+C170+C187+C200+C205+C206+C207+C208+C209+C210+C211</f>
    </nc>
  </rcc>
  <rcc rId="10226" sId="1">
    <oc r="D212">
      <f>D162+D170+D187+D200+D205+D206+D207+D208+D210+D211</f>
    </oc>
    <nc r="D212">
      <f>D162+D170+D187+D200+D205+D206+D207+D208+D209+D210+D211</f>
    </nc>
  </rcc>
  <rcc rId="10227" sId="1">
    <oc r="E212">
      <f>E162+E170+E187+E200+E205+E206+E207+E208+E210+E211</f>
    </oc>
    <nc r="E212">
      <f>E162+E170+E187+E200+E205+E206+E207+E208+E209+E210+E211</f>
    </nc>
  </rcc>
  <rcc rId="10228" sId="1">
    <oc r="F212">
      <f>F162+F170+F187+F200+F205+F206+F207+F208+F210+F211</f>
    </oc>
    <nc r="F212">
      <f>F162+F170+F187+F200+F205+F206+F207+F208+F209+F210+F211</f>
    </nc>
  </rcc>
  <rcc rId="10229" sId="1">
    <oc r="G212">
      <f>G162+G170+G187+G200+G205+G206+G207+G208+G210+G211</f>
    </oc>
    <nc r="G212">
      <f>G162+G170+G187+G200+G205+G206+G207+G208+G209+G210+G211</f>
    </nc>
  </rcc>
  <rcc rId="10230" sId="1">
    <oc r="H212">
      <f>H162+H170+H187+H200+H205+H206+H207+H208+H210+H211</f>
    </oc>
    <nc r="H212">
      <f>H162+H170+H187+H200+H205+H206+H207+H208+H209+H210+H211</f>
    </nc>
  </rcc>
  <rcc rId="10231" sId="1">
    <oc r="I212">
      <f>I162+I170+I187+I200+I205+I206+I207+I208+I210+I211</f>
    </oc>
    <nc r="I212">
      <f>I162+I170+I187+I200+I205+I206+I207+I208+I209+I210+I211</f>
    </nc>
  </rcc>
  <rcc rId="10232" sId="1">
    <oc r="J212">
      <f>J162+J170+J187+J200+J205+J206+J207+J208+J210+J211</f>
    </oc>
    <nc r="J212">
      <f>J162+J170+J187+J200+J205+J206+J207+J208+J209+J210+J211</f>
    </nc>
  </rcc>
  <rcc rId="10233" sId="1">
    <oc r="K212">
      <f>K162+K170+K187+K200+K205+K206+K207+K208+K210+K211</f>
    </oc>
    <nc r="K212">
      <f>K162+K170+K187+K200+K205+K206+K207+K208+K209+K210+K211</f>
    </nc>
  </rcc>
  <rcc rId="10234" sId="1">
    <oc r="L212">
      <f>L162+L170+L187+L200+L205+L206+L207+L208+L210+L211</f>
    </oc>
    <nc r="L212">
      <f>L162+L170+L187+L200+L205+L206+L207+L208+L209+L210+L211</f>
    </nc>
  </rcc>
  <rcc rId="10235" sId="1">
    <oc r="M212">
      <f>M162+M170+M187+M200+M205+M206+M207+M208+M210+M211</f>
    </oc>
    <nc r="M212">
      <f>M162+M170+M187+M200+M205+M206+M207+M208+M209+M210+M211</f>
    </nc>
  </rcc>
  <rcv guid="{CFE03FCF-A4D8-435A-8A9B-0544466F5A93}" action="delete"/>
  <rcv guid="{CFE03FCF-A4D8-435A-8A9B-0544466F5A93}" action="add"/>
</revisions>
</file>

<file path=xl/revisions/revisionLog2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22:M222" start="0" length="2147483647">
    <dxf>
      <font>
        <color rgb="FFFF0000"/>
      </font>
    </dxf>
  </rfmt>
  <rfmt sheetId="1" sqref="J221" start="0" length="2147483647">
    <dxf>
      <font>
        <color auto="1"/>
      </font>
    </dxf>
  </rfmt>
  <rcc rId="10236" sId="1">
    <nc r="E222">
      <v>179779</v>
    </nc>
  </rcc>
  <rcc rId="10237" sId="1">
    <nc r="F222">
      <v>46914</v>
    </nc>
  </rcc>
  <rcc rId="10238" sId="1">
    <nc r="G222">
      <v>62728</v>
    </nc>
  </rcc>
  <rcc rId="10239" sId="1">
    <nc r="J222">
      <v>11760</v>
    </nc>
  </rcc>
  <rcc rId="10240" sId="1">
    <oc r="B237" t="inlineStr">
      <is>
        <t>Brigaderes pamatskola</t>
      </is>
    </oc>
    <nc r="B237" t="inlineStr">
      <is>
        <t>A.Brigaderes pamatskola</t>
      </is>
    </nc>
  </rcc>
  <rfmt sheetId="1" sqref="C237:K237" start="0" length="2147483647">
    <dxf>
      <font>
        <color rgb="FFFF0000"/>
      </font>
    </dxf>
  </rfmt>
  <rcc rId="10241" sId="1">
    <nc r="E237">
      <v>227334</v>
    </nc>
  </rcc>
  <rcc rId="10242" sId="1">
    <nc r="F237">
      <v>57358</v>
    </nc>
  </rcc>
  <rcc rId="10243" sId="1">
    <nc r="G237">
      <v>70959</v>
    </nc>
  </rcc>
  <rcc rId="10244" sId="1">
    <nc r="J237">
      <v>8031</v>
    </nc>
  </rcc>
  <rfmt sheetId="1" sqref="C231:J231" start="0" length="2147483647">
    <dxf>
      <font>
        <color rgb="FFFF0000"/>
      </font>
    </dxf>
  </rfmt>
  <rcc rId="10245" sId="1">
    <nc r="E231">
      <v>327348</v>
    </nc>
  </rcc>
  <rcc rId="10246" sId="1">
    <nc r="F231">
      <v>84731</v>
    </nc>
  </rcc>
</revisions>
</file>

<file path=xl/revisions/revisionLog2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7" sId="1">
    <nc r="G231">
      <v>165893</v>
    </nc>
  </rcc>
  <rcc rId="10248" sId="1">
    <nc r="J231">
      <v>54384</v>
    </nc>
  </rcc>
</revisions>
</file>

<file path=xl/revisions/revisionLog2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9" sId="1">
    <nc r="B266" t="inlineStr">
      <is>
        <t>Skolas soma Tērvete</t>
      </is>
    </nc>
  </rcc>
  <rfmt sheetId="1" sqref="B266" start="0" length="2147483647">
    <dxf>
      <font>
        <color rgb="FFFF0000"/>
      </font>
    </dxf>
  </rfmt>
  <rcc rId="10250" sId="1">
    <nc r="G266">
      <v>1855</v>
    </nc>
  </rcc>
  <rfmt sheetId="1" sqref="C266:G266" start="0" length="2147483647">
    <dxf>
      <font>
        <color rgb="FFFF0000"/>
      </font>
    </dxf>
  </rfmt>
</revisions>
</file>

<file path=xl/revisions/revisionLog2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51" sId="1" ref="A246:XFD246" action="insertRow">
    <undo index="8" exp="area" ref3D="1" dr="$A$266:$XFD$267" dn="Z_3A56BBDD_68CD_4AEA_B9E4_12391459D4C4_.wvu.Rows" sId="1"/>
    <undo index="6" exp="area" ref3D="1" dr="$A$247:$XFD$249" dn="Z_3A56BBDD_68CD_4AEA_B9E4_12391459D4C4_.wvu.Rows" sId="1"/>
  </rrc>
  <rcc rId="10252" sId="1">
    <nc r="A246" t="inlineStr">
      <is>
        <t>09.600</t>
      </is>
    </nc>
  </rcc>
  <rcc rId="10253" sId="1">
    <nc r="C246">
      <f>SUM(D246,G246,H246:M246)</f>
    </nc>
  </rcc>
  <rcc rId="10254" sId="1">
    <nc r="D246">
      <f>SUM(E246:F246)</f>
    </nc>
  </rcc>
  <rcc rId="10255" sId="1">
    <nc r="B246" t="inlineStr">
      <is>
        <t>Izglītības vadība, skolēnu autobusi Tērvete</t>
      </is>
    </nc>
  </rcc>
  <rcc rId="10256" sId="1">
    <nc r="E246">
      <v>52036</v>
    </nc>
  </rcc>
  <rfmt sheetId="1" sqref="B246:K246" start="0" length="2147483647">
    <dxf>
      <font>
        <color rgb="FFFF0000"/>
      </font>
    </dxf>
  </rfmt>
  <rcc rId="10257" sId="1">
    <nc r="F246">
      <v>22083</v>
    </nc>
  </rcc>
  <rcc rId="10258" sId="1">
    <nc r="G246">
      <v>35960</v>
    </nc>
  </rcc>
  <rcc rId="10259" sId="1">
    <nc r="K246">
      <v>600</v>
    </nc>
  </rcc>
  <rcc rId="10260" sId="1">
    <nc r="L246">
      <v>5000</v>
    </nc>
  </rcc>
  <rfmt sheetId="1" sqref="L246" start="0" length="2147483647">
    <dxf>
      <font>
        <color rgb="FFFF0000"/>
      </font>
    </dxf>
  </rfmt>
  <rfmt sheetId="1" sqref="A255">
    <dxf>
      <numFmt numFmtId="30" formatCode="@"/>
    </dxf>
  </rfmt>
  <rcc rId="10261" sId="1" numFmtId="30">
    <oc r="A255" t="inlineStr">
      <is>
        <t>09.820</t>
      </is>
    </oc>
    <nc r="A255" t="inlineStr">
      <is>
        <t>9.810</t>
      </is>
    </nc>
  </rcc>
  <rfmt sheetId="1" sqref="A255:I255" start="0" length="2147483647">
    <dxf>
      <font>
        <color rgb="FFFF0000"/>
      </font>
    </dxf>
  </rfmt>
  <rcc rId="10262" sId="1">
    <oc r="B255" t="inlineStr">
      <is>
        <t>Dobeles sākumskolas pārbūve</t>
      </is>
    </oc>
    <nc r="B255" t="inlineStr">
      <is>
        <t>Savstarpējie norēķini izglītība Tērvete</t>
      </is>
    </nc>
  </rcc>
  <rcc rId="10263" sId="1">
    <nc r="L255">
      <v>119000</v>
    </nc>
  </rcc>
  <rfmt sheetId="1" sqref="L255" start="0" length="2147483647">
    <dxf>
      <font>
        <color rgb="FFFF0000"/>
      </font>
    </dxf>
  </rfmt>
</revisions>
</file>

<file path=xl/revisions/revisionLog2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64" sId="1" ref="A278:XFD278" action="insertRow"/>
  <rcc rId="10265" sId="1">
    <nc r="A278" t="inlineStr">
      <is>
        <t>10.400</t>
      </is>
    </nc>
  </rcc>
  <rcc rId="10266" sId="1">
    <nc r="C278">
      <f>SUM(D278,G278,H278:M278)</f>
    </nc>
  </rcc>
  <rcc rId="10267" sId="1">
    <nc r="D278">
      <f>SUM(E278:F278)</f>
    </nc>
  </rcc>
  <rcc rId="10268" sId="1">
    <nc r="B278" t="inlineStr">
      <is>
        <t>Bāriņtiesa Tērvete</t>
      </is>
    </nc>
  </rcc>
  <rfmt sheetId="1" sqref="B278" start="0" length="2147483647">
    <dxf>
      <font>
        <color rgb="FFFF0000"/>
      </font>
    </dxf>
  </rfmt>
  <rcc rId="10269" sId="1">
    <nc r="E278">
      <v>41401</v>
    </nc>
  </rcc>
  <rcc rId="10270" sId="1">
    <nc r="F278">
      <v>12203</v>
    </nc>
  </rcc>
  <rcc rId="10271" sId="1">
    <nc r="G278">
      <v>1470</v>
    </nc>
  </rcc>
  <rfmt sheetId="1" sqref="C278:G278" start="0" length="2147483647">
    <dxf>
      <font>
        <color rgb="FFFF0000"/>
      </font>
    </dxf>
  </rfmt>
</revisions>
</file>

<file path=xl/revisions/revisionLog2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72" sId="1" ref="A285:XFD285" action="insertRow"/>
  <rcc rId="10273" sId="1">
    <nc r="A285" t="inlineStr">
      <is>
        <t>10.910</t>
      </is>
    </nc>
  </rcc>
  <rcc rId="10274" sId="1">
    <nc r="C285">
      <f>SUM(D285,G285,H285:M285)</f>
    </nc>
  </rcc>
  <rcc rId="10275" sId="1">
    <nc r="D285">
      <f>SUM(E285:F285)</f>
    </nc>
  </rcc>
  <rfmt sheetId="1" sqref="A285:XFD285" start="0" length="2147483647">
    <dxf>
      <font>
        <color rgb="FFFF0000"/>
      </font>
    </dxf>
  </rfmt>
  <rcc rId="10276" sId="1">
    <nc r="B285" t="inlineStr">
      <is>
        <t>Soc.dienests Tērvete</t>
      </is>
    </nc>
  </rcc>
  <rcc rId="10277" sId="1">
    <nc r="E285">
      <v>81659</v>
    </nc>
  </rcc>
  <rcc rId="10278" sId="1">
    <nc r="F285">
      <v>23878</v>
    </nc>
  </rcc>
  <rcc rId="10279" sId="1">
    <nc r="G285">
      <v>19174</v>
    </nc>
  </rcc>
  <rcc rId="10280" sId="1">
    <nc r="K285">
      <v>74970</v>
    </nc>
  </rcc>
  <rcc rId="10281" sId="1">
    <nc r="L285">
      <v>13000</v>
    </nc>
  </rcc>
</revisions>
</file>

<file path=xl/revisions/revisionLog2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82" sId="1" ref="A308:XFD308" action="insertRow"/>
  <rfmt sheetId="1" sqref="B308" start="0" length="0">
    <dxf>
      <border outline="0">
        <bottom style="thin">
          <color indexed="64"/>
        </bottom>
      </border>
    </dxf>
  </rfmt>
  <rcc rId="10283" sId="1">
    <nc r="B308" t="inlineStr">
      <is>
        <t>Kredītu pamatsummas nomaksa Tērvete</t>
      </is>
    </nc>
  </rcc>
  <rfmt sheetId="1" sqref="B308:C308" start="0" length="2147483647">
    <dxf>
      <font>
        <color rgb="FFFF0000"/>
      </font>
    </dxf>
  </rfmt>
  <rcc rId="10284" sId="1">
    <nc r="C308">
      <v>-142400</v>
    </nc>
  </rcc>
  <rcc rId="10285" sId="1">
    <oc r="C305">
      <f>C306+C307+C309+C310+C311</f>
    </oc>
    <nc r="C305">
      <f>C306+C307+C308+C309+C310+C311</f>
    </nc>
  </rcc>
  <rcc rId="10286" sId="1">
    <oc r="C311">
      <v>-1000000</v>
    </oc>
    <nc r="C311">
      <v>-1293398</v>
    </nc>
  </rcc>
</revisions>
</file>

<file path=xl/revisions/revisionLog2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87" sId="1">
    <oc r="D50">
      <f>D49+D46+D15+D48+D47</f>
    </oc>
    <nc r="D50">
      <f>D49+D46+D15+D48+D47</f>
    </nc>
  </rcc>
  <rcc rId="10288" sId="1">
    <oc r="E50">
      <f>E49+E46+E15+E48+E47</f>
    </oc>
    <nc r="E50">
      <f>E49+E46+E15+E48+E47</f>
    </nc>
  </rcc>
  <rcc rId="10289" sId="1">
    <oc r="F50">
      <f>F49+F46+F15+F48+F47</f>
    </oc>
    <nc r="F50">
      <f>F49+F46+F15+F48+F47</f>
    </nc>
  </rcc>
  <rcc rId="10290" sId="1">
    <oc r="G50">
      <f>G49+G46+G15+G48+G47</f>
    </oc>
    <nc r="G50">
      <f>G49+G46+G15+G48+G47</f>
    </nc>
  </rcc>
  <rcc rId="10291" sId="1">
    <oc r="H50">
      <f>H49+H46+H15+H48+H47</f>
    </oc>
    <nc r="H50">
      <f>H49+H46+H15+H48+H47</f>
    </nc>
  </rcc>
  <rcc rId="10292" sId="1">
    <oc r="I50">
      <f>I49+I46+I15+I48+I47</f>
    </oc>
    <nc r="I50">
      <f>I49+I46+I15+I48+I47</f>
    </nc>
  </rcc>
  <rcc rId="10293" sId="1">
    <oc r="J50">
      <f>J49+J46+J15+J48+J47</f>
    </oc>
    <nc r="J50">
      <f>J49+J46+J15+J48+J47</f>
    </nc>
  </rcc>
  <rcc rId="10294" sId="1">
    <oc r="K50">
      <f>K49+K46+K15+K48+K47</f>
    </oc>
    <nc r="K50">
      <f>K49+K46+K15+K48+K47</f>
    </nc>
  </rcc>
  <rcc rId="10295" sId="1">
    <oc r="L50">
      <f>L49+L46+L15+L48+L47</f>
    </oc>
    <nc r="L50">
      <f>L49+L46+L15+L48+L47</f>
    </nc>
  </rcc>
  <rcc rId="10296" sId="1">
    <oc r="M50">
      <f>M49+M46+M15+M48+M47</f>
    </oc>
    <nc r="M50">
      <f>M49+M46+M15+M48+M47</f>
    </nc>
  </rcc>
  <rcc rId="10297" sId="1">
    <oc r="D61">
      <f>SUM(D51,D52,D55,D56,D59,D60,D54,D53)</f>
    </oc>
    <nc r="D61">
      <f>SUM(D51,D52,D55,D56,D59,D60,D54,D53)</f>
    </nc>
  </rcc>
  <rcc rId="10298" sId="1">
    <oc r="E61">
      <f>SUM(E51,E52,E55,E56,E59,E60,E54,E53)</f>
    </oc>
    <nc r="E61">
      <f>SUM(E51,E52,E55,E56,E59,E60,E54,E53)</f>
    </nc>
  </rcc>
  <rcc rId="10299" sId="1">
    <oc r="F61">
      <f>SUM(F51,F52,F55,F56,F59,F60,F54,F53)</f>
    </oc>
    <nc r="F61">
      <f>SUM(F51,F52,F55,F56,F59,F60,F54,F53)</f>
    </nc>
  </rcc>
  <rcc rId="10300" sId="1">
    <oc r="G61">
      <f>SUM(G51,G52,G55,G56,G59,G60,G54,G53)</f>
    </oc>
    <nc r="G61">
      <f>SUM(G51,G52,G55,G56,G59,G60,G54,G53)</f>
    </nc>
  </rcc>
  <rcc rId="10301" sId="1">
    <oc r="H61">
      <f>SUM(H51,H52,H55,H56,H59,H60,H54,H53)</f>
    </oc>
    <nc r="H61">
      <f>SUM(H51,H52,H55,H56,H59,H60,H54,H53)</f>
    </nc>
  </rcc>
  <rcc rId="10302" sId="1">
    <oc r="I61">
      <f>SUM(I51,I52,I55,I56,I59,I60,I54,I53)</f>
    </oc>
    <nc r="I61">
      <f>SUM(I51,I52,I55,I56,I59,I60,I54,I53)</f>
    </nc>
  </rcc>
  <rcc rId="10303" sId="1">
    <oc r="J61">
      <f>SUM(J51,J52,J55,J56,J59,J60,J54,J53)</f>
    </oc>
    <nc r="J61">
      <f>SUM(J51,J52,J55,J56,J59,J60,J54,J53)</f>
    </nc>
  </rcc>
  <rcc rId="10304" sId="1">
    <oc r="K61">
      <f>SUM(K51,K52,K55,K56,K59,K60,K54,K53)</f>
    </oc>
    <nc r="K61">
      <f>SUM(K51,K52,K55,K56,K59,K60,K54,K53)</f>
    </nc>
  </rcc>
  <rcc rId="10305" sId="1">
    <oc r="L61">
      <f>SUM(L51,L52,L55,L56,L59,L60,L54,L53)</f>
    </oc>
    <nc r="L61">
      <f>SUM(L51,L52,L55,L56,L59,L60,L54,L53)</f>
    </nc>
  </rcc>
  <rcc rId="10306" sId="1">
    <oc r="M61">
      <f>SUM(M51,M52,M55,M56,M59,M60,M54,M53)</f>
    </oc>
    <nc r="M61">
      <f>SUM(M51,M52,M55,M56,M59,M60,M54,M53)</f>
    </nc>
  </rcc>
  <rcc rId="10307" sId="1">
    <oc r="D77">
      <f>SUM(D62:D76)</f>
    </oc>
    <nc r="D77">
      <f>SUM(D62:D76)</f>
    </nc>
  </rcc>
  <rcc rId="10308" sId="1">
    <oc r="E77">
      <f>SUM(E62:E76)</f>
    </oc>
    <nc r="E77">
      <f>SUM(E62:E76)</f>
    </nc>
  </rcc>
  <rcc rId="10309" sId="1">
    <oc r="F77">
      <f>SUM(F62:F76)</f>
    </oc>
    <nc r="F77">
      <f>SUM(F62:F76)</f>
    </nc>
  </rcc>
  <rcc rId="10310" sId="1">
    <oc r="G77">
      <f>SUM(G62:G76)</f>
    </oc>
    <nc r="G77">
      <f>SUM(G62:G76)</f>
    </nc>
  </rcc>
  <rcc rId="10311" sId="1">
    <oc r="H77">
      <f>SUM(H62:H76)</f>
    </oc>
    <nc r="H77">
      <f>SUM(H62:H76)</f>
    </nc>
  </rcc>
  <rcc rId="10312" sId="1">
    <oc r="I77">
      <f>SUM(I62:I76)</f>
    </oc>
    <nc r="I77">
      <f>SUM(I62:I76)</f>
    </nc>
  </rcc>
  <rcc rId="10313" sId="1">
    <oc r="J77">
      <f>SUM(J62:J76)</f>
    </oc>
    <nc r="J77">
      <f>SUM(J62:J76)</f>
    </nc>
  </rcc>
  <rcc rId="10314" sId="1">
    <oc r="K77">
      <f>SUM(K62:K76)</f>
    </oc>
    <nc r="K77">
      <f>SUM(K62:K76)</f>
    </nc>
  </rcc>
  <rcc rId="10315" sId="1">
    <oc r="L77">
      <f>SUM(L62:L76)</f>
    </oc>
    <nc r="L77">
      <f>SUM(L62:L76)</f>
    </nc>
  </rcc>
  <rcc rId="10316" sId="1">
    <oc r="M77">
      <f>SUM(M62:M76)</f>
    </oc>
    <nc r="M77">
      <f>SUM(M62:M76)</f>
    </nc>
  </rcc>
  <rcc rId="10317" sId="1">
    <oc r="D78">
      <f>(D79+D80)</f>
    </oc>
    <nc r="D78">
      <f>(D79+D80)</f>
    </nc>
  </rcc>
  <rcc rId="10318" sId="1">
    <oc r="E78">
      <f>(E79+E80)</f>
    </oc>
    <nc r="E78">
      <f>(E79+E80)</f>
    </nc>
  </rcc>
  <rcc rId="10319" sId="1">
    <oc r="F78">
      <f>(F79+F80)</f>
    </oc>
    <nc r="F78">
      <f>(F79+F80)</f>
    </nc>
  </rcc>
  <rcc rId="10320" sId="1">
    <oc r="G78">
      <f>(G79+G80)</f>
    </oc>
    <nc r="G78">
      <f>(G79+G80)</f>
    </nc>
  </rcc>
  <rcc rId="10321" sId="1">
    <oc r="H78">
      <f>(H79+H80)</f>
    </oc>
    <nc r="H78">
      <f>(H79+H80)</f>
    </nc>
  </rcc>
  <rcc rId="10322" sId="1">
    <oc r="I78">
      <f>(I79+I80)</f>
    </oc>
    <nc r="I78">
      <f>(I79+I80)</f>
    </nc>
  </rcc>
  <rcc rId="10323" sId="1">
    <oc r="J78">
      <f>(J79+J80)</f>
    </oc>
    <nc r="J78">
      <f>(J79+J80)</f>
    </nc>
  </rcc>
  <rcc rId="10324" sId="1">
    <oc r="K78">
      <f>(K79+K80)</f>
    </oc>
    <nc r="K78">
      <f>(K79+K80)</f>
    </nc>
  </rcc>
  <rcc rId="10325" sId="1">
    <oc r="L78">
      <f>(L79+L80)</f>
    </oc>
    <nc r="L78">
      <f>(L79+L80)</f>
    </nc>
  </rcc>
  <rcc rId="10326" sId="1">
    <oc r="M78">
      <f>(M79+M80)</f>
    </oc>
    <nc r="M78">
      <f>(M79+M80)</f>
    </nc>
  </rcc>
  <rcc rId="10327" sId="1">
    <oc r="D81">
      <f>SUM(D82:D87)</f>
    </oc>
    <nc r="D81">
      <f>SUM(D82:D87)</f>
    </nc>
  </rcc>
  <rcc rId="10328" sId="1">
    <oc r="E81">
      <f>SUM(E82:E87)</f>
    </oc>
    <nc r="E81">
      <f>SUM(E82:E87)</f>
    </nc>
  </rcc>
  <rcc rId="10329" sId="1">
    <oc r="F81">
      <f>SUM(F82:F87)</f>
    </oc>
    <nc r="F81">
      <f>SUM(F82:F87)</f>
    </nc>
  </rcc>
  <rcc rId="10330" sId="1">
    <oc r="G81">
      <f>SUM(G82:G87)</f>
    </oc>
    <nc r="G81">
      <f>SUM(G82:G87)</f>
    </nc>
  </rcc>
  <rcc rId="10331" sId="1">
    <oc r="H81">
      <f>SUM(H82:H87)</f>
    </oc>
    <nc r="H81">
      <f>SUM(H82:H87)</f>
    </nc>
  </rcc>
  <rcc rId="10332" sId="1">
    <oc r="I81">
      <f>SUM(I82:I87)</f>
    </oc>
    <nc r="I81">
      <f>SUM(I82:I87)</f>
    </nc>
  </rcc>
  <rcc rId="10333" sId="1">
    <oc r="J81">
      <f>SUM(J82:J87)</f>
    </oc>
    <nc r="J81">
      <f>SUM(J82:J87)</f>
    </nc>
  </rcc>
  <rcc rId="10334" sId="1">
    <oc r="K81">
      <f>SUM(K82:K87)</f>
    </oc>
    <nc r="K81">
      <f>SUM(K82:K87)</f>
    </nc>
  </rcc>
  <rcc rId="10335" sId="1">
    <oc r="L81">
      <f>SUM(L82:L87)</f>
    </oc>
    <nc r="L81">
      <f>SUM(L82:L87)</f>
    </nc>
  </rcc>
  <rcc rId="10336" sId="1">
    <oc r="M81">
      <f>SUM(M82:M87)</f>
    </oc>
    <nc r="M81">
      <f>SUM(M82:M87)</f>
    </nc>
  </rcc>
  <rcc rId="10337" sId="1">
    <oc r="D88">
      <f>D81+D78</f>
    </oc>
    <nc r="D88">
      <f>D81+D78</f>
    </nc>
  </rcc>
  <rcc rId="10338" sId="1">
    <oc r="E88">
      <f>E81+E78</f>
    </oc>
    <nc r="E88">
      <f>E81+E78</f>
    </nc>
  </rcc>
  <rcc rId="10339" sId="1">
    <oc r="F88">
      <f>F81+F78</f>
    </oc>
    <nc r="F88">
      <f>F81+F78</f>
    </nc>
  </rcc>
  <rcc rId="10340" sId="1">
    <oc r="G88">
      <f>G81+G78</f>
    </oc>
    <nc r="G88">
      <f>G81+G78</f>
    </nc>
  </rcc>
  <rcc rId="10341" sId="1">
    <oc r="H88">
      <f>H81+H78</f>
    </oc>
    <nc r="H88">
      <f>H81+H78</f>
    </nc>
  </rcc>
  <rcc rId="10342" sId="1">
    <oc r="I88">
      <f>I81+I78</f>
    </oc>
    <nc r="I88">
      <f>I81+I78</f>
    </nc>
  </rcc>
  <rcc rId="10343" sId="1">
    <oc r="J88">
      <f>J81+J78</f>
    </oc>
    <nc r="J88">
      <f>J81+J78</f>
    </nc>
  </rcc>
  <rcc rId="10344" sId="1">
    <oc r="K88">
      <f>K81+K78</f>
    </oc>
    <nc r="K88">
      <f>K81+K78</f>
    </nc>
  </rcc>
  <rcc rId="10345" sId="1" odxf="1" dxf="1">
    <oc r="L88">
      <f>L81+L78</f>
    </oc>
    <nc r="L88">
      <f>L81+L78</f>
    </nc>
    <odxf>
      <alignment horizontal="right" vertical="top" readingOrder="0"/>
    </odxf>
    <ndxf>
      <alignment horizontal="general" vertical="bottom" readingOrder="0"/>
    </ndxf>
  </rcc>
  <rcc rId="10346" sId="1">
    <oc r="M88">
      <f>M81+M78</f>
    </oc>
    <nc r="M88">
      <f>M81+M78</f>
    </nc>
  </rcc>
  <rcc rId="10347" sId="1">
    <nc r="C113">
      <f>SUM(D113,G113,H113:M113)</f>
    </nc>
  </rcc>
  <rcc rId="10348" sId="1">
    <oc r="C89">
      <f>SUM(C90:C114)</f>
    </oc>
    <nc r="C89">
      <f>SUM(C90:C114)</f>
    </nc>
  </rcc>
</revisions>
</file>

<file path=xl/revisions/revisionLog2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349" sId="1" ref="A279:XFD279" action="insertRow"/>
  <rcc rId="10350" sId="1">
    <nc r="A279" t="inlineStr">
      <is>
        <t>10.400</t>
      </is>
    </nc>
  </rcc>
  <rcc rId="10351" sId="1">
    <nc r="C279">
      <f>SUM(D279,G279,H279:M279)</f>
    </nc>
  </rcc>
  <rcc rId="10352" sId="1">
    <nc r="D279">
      <f>SUM(E279:F279)</f>
    </nc>
  </rcc>
  <rcc rId="10353" sId="1">
    <nc r="B279" t="inlineStr">
      <is>
        <t>SAC Tērvete</t>
      </is>
    </nc>
  </rcc>
  <rcc rId="10354" sId="1">
    <nc r="E279">
      <v>752813</v>
    </nc>
  </rcc>
  <rcc rId="10355" sId="1">
    <nc r="F279">
      <v>2280000</v>
    </nc>
  </rcc>
  <rcc rId="10356" sId="1">
    <nc r="G279">
      <v>913086</v>
    </nc>
  </rcc>
  <rcc rId="10357" sId="1">
    <nc r="J279">
      <v>345000</v>
    </nc>
  </rcc>
  <rcc rId="10358" sId="1">
    <nc r="K279">
      <v>130000</v>
    </nc>
  </rcc>
  <rfmt sheetId="1" sqref="J279:K279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9" sId="1">
    <oc r="F279">
      <v>2280000</v>
    </oc>
    <nc r="F279">
      <v>228000</v>
    </nc>
  </rcc>
</revisions>
</file>

<file path=xl/revisions/revisionLog2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0" sId="1">
    <nc r="G36">
      <v>9224</v>
    </nc>
  </rcc>
  <rcv guid="{CFE03FCF-A4D8-435A-8A9B-0544466F5A93}" action="delete"/>
  <rcv guid="{CFE03FCF-A4D8-435A-8A9B-0544466F5A93}" action="add"/>
</revisions>
</file>

<file path=xl/revisions/revisionLog2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1" sId="1">
    <oc r="M4" t="inlineStr">
      <is>
        <t>Dobeles novada domes 28.01.2021</t>
      </is>
    </oc>
    <nc r="M4" t="inlineStr">
      <is>
        <t>Dobeles novada domes 29.07.2021</t>
      </is>
    </nc>
  </rcc>
  <rcc rId="10362" sId="1">
    <oc r="M5" t="inlineStr">
      <is>
        <t>saistošajiem noteikumiem Nr.1</t>
      </is>
    </oc>
    <nc r="M5" t="inlineStr">
      <is>
        <t>saistošajiem noteikumiem Nr.x</t>
      </is>
    </nc>
  </rcc>
  <rcv guid="{3A56BBDD-68CD-4AEA-B9E4-12391459D4C4}" action="delete"/>
  <rdn rId="0" localSheetId="1" customView="1" name="Z_3A56BBDD_68CD_4AEA_B9E4_12391459D4C4_.wvu.Rows" hidden="1" oldHidden="1">
    <formula>Sheet1!$119:$119,Sheet1!$146:$146,Sheet1!$149:$149,Sheet1!$248:$250,Sheet1!$267:$268</formula>
    <oldFormula>Sheet1!$119:$119,Sheet1!$146:$146,Sheet1!$149:$149,Sheet1!$248:$250,Sheet1!$267:$268</oldFormula>
  </rdn>
  <rcv guid="{3A56BBDD-68CD-4AEA-B9E4-12391459D4C4}" action="add"/>
</revisions>
</file>

<file path=xl/revisions/revisionLog2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4" sId="1">
    <nc r="G312">
      <f>C305-C306</f>
    </nc>
  </rcc>
  <rcc rId="10365" sId="1">
    <nc r="J312">
      <f>'V:\Finanses\BUDZETS_2021\Budzets_07.2021_APVIENOTS\[1.pielikums_Pamatbudzeta_ienemumi _07_2021.xls]Sheet1'!$F$121-G312</f>
    </nc>
  </rcc>
</revisions>
</file>

<file path=xl/revisions/revisionLog2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6" sId="1">
    <oc r="C312">
      <v>-1293398</v>
    </oc>
    <nc r="C312">
      <v>-1435810</v>
    </nc>
  </rcc>
</revisions>
</file>

<file path=xl/revisions/revisionLog2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7" sId="1">
    <oc r="G312">
      <f>C305-C306</f>
    </oc>
    <nc r="G312"/>
  </rcc>
  <rcc rId="10368" sId="1">
    <oc r="J312">
      <f>'V:\Finanses\BUDZETS_2021\Budzets_07.2021_APVIENOTS\[1.pielikums_Pamatbudzeta_ienemumi _07_2021.xls]Sheet1'!$F$121-G312</f>
    </oc>
    <nc r="J312"/>
  </rcc>
  <rfmt sheetId="1" sqref="B308:C309" start="0" length="2147483647">
    <dxf>
      <font>
        <color auto="1"/>
      </font>
    </dxf>
  </rfmt>
  <rfmt sheetId="1" sqref="A1:R1048576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2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9" sId="1">
    <oc r="M5" t="inlineStr">
      <is>
        <t>saistošajiem noteikumiem Nr.x</t>
      </is>
    </oc>
    <nc r="M5" t="inlineStr">
      <is>
        <t>saistošajiem noteikumiem Nr.3</t>
      </is>
    </nc>
  </rcc>
  <rcv guid="{3A56BBDD-68CD-4AEA-B9E4-12391459D4C4}" action="delete"/>
  <rdn rId="0" localSheetId="1" customView="1" name="Z_3A56BBDD_68CD_4AEA_B9E4_12391459D4C4_.wvu.Rows" hidden="1" oldHidden="1">
    <formula>Sheet1!$119:$119,Sheet1!$146:$146,Sheet1!$149:$149,Sheet1!$248:$250,Sheet1!$267:$268</formula>
    <oldFormula>Sheet1!$119:$119,Sheet1!$146:$146,Sheet1!$149:$149,Sheet1!$248:$250,Sheet1!$267:$268</oldFormula>
  </rdn>
  <rcv guid="{3A56BBDD-68CD-4AEA-B9E4-12391459D4C4}" action="add"/>
</revisions>
</file>

<file path=xl/revisions/revisionLog2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E51EF6A-5AC9-4AA5-8F30-7C63CAEE30F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8"/>
  <sheetViews>
    <sheetView tabSelected="1" topLeftCell="A7" zoomScale="150" zoomScaleNormal="150" workbookViewId="0">
      <pane ySplit="7" topLeftCell="A14" activePane="bottomLeft" state="frozen"/>
      <selection activeCell="A7" sqref="A7"/>
      <selection pane="bottomLeft" activeCell="B315" sqref="B315"/>
    </sheetView>
  </sheetViews>
  <sheetFormatPr defaultRowHeight="15.75" customHeight="1" x14ac:dyDescent="0.2"/>
  <cols>
    <col min="1" max="1" width="6.85546875" style="1" customWidth="1"/>
    <col min="2" max="2" width="29.42578125" style="1" customWidth="1"/>
    <col min="3" max="3" width="12.8554687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140625" style="1" customWidth="1"/>
    <col min="9" max="9" width="7.28515625" style="1" customWidth="1"/>
    <col min="10" max="10" width="10.140625" style="1" customWidth="1"/>
    <col min="11" max="11" width="8.85546875" style="1" customWidth="1"/>
    <col min="12" max="12" width="9" style="69" customWidth="1"/>
    <col min="13" max="13" width="9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5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68"/>
      <c r="M2" s="84"/>
    </row>
    <row r="3" spans="1:13" ht="15.75" customHeight="1" x14ac:dyDescent="0.25">
      <c r="A3" s="103"/>
      <c r="B3" s="103"/>
      <c r="C3" s="84"/>
      <c r="D3" s="84"/>
      <c r="E3" s="84"/>
      <c r="F3" s="84"/>
      <c r="G3" s="84"/>
      <c r="H3" s="84"/>
      <c r="I3" s="84"/>
      <c r="J3" s="2"/>
      <c r="K3" s="84"/>
      <c r="L3" s="68"/>
      <c r="M3" s="2" t="s">
        <v>170</v>
      </c>
    </row>
    <row r="4" spans="1:13" ht="15.75" customHeight="1" x14ac:dyDescent="0.25">
      <c r="J4" s="2"/>
      <c r="M4" s="53" t="s">
        <v>351</v>
      </c>
    </row>
    <row r="5" spans="1:13" s="6" customFormat="1" ht="15.75" customHeight="1" x14ac:dyDescent="0.25">
      <c r="A5" s="3"/>
      <c r="B5" s="4"/>
      <c r="C5" s="4"/>
      <c r="D5" s="4"/>
      <c r="E5" s="5"/>
      <c r="F5" s="1"/>
      <c r="G5" s="1"/>
      <c r="H5" s="1"/>
      <c r="I5" s="1"/>
      <c r="J5" s="2"/>
      <c r="K5" s="1"/>
      <c r="L5" s="69"/>
      <c r="M5" s="66" t="s">
        <v>352</v>
      </c>
    </row>
    <row r="6" spans="1:13" s="6" customFormat="1" ht="15.75" customHeight="1" x14ac:dyDescent="0.25">
      <c r="A6" s="5"/>
      <c r="B6" s="7"/>
      <c r="C6" s="8"/>
      <c r="D6" s="5"/>
      <c r="E6" s="5"/>
      <c r="F6" s="1"/>
      <c r="G6" s="1"/>
      <c r="H6" s="1"/>
      <c r="I6" s="1"/>
      <c r="J6" s="9"/>
      <c r="K6" s="1"/>
      <c r="L6" s="69"/>
      <c r="M6" s="9" t="s">
        <v>171</v>
      </c>
    </row>
    <row r="7" spans="1:13" s="6" customFormat="1" ht="15.75" customHeight="1" x14ac:dyDescent="0.25">
      <c r="A7" s="5"/>
      <c r="B7" s="7"/>
      <c r="C7" s="5"/>
      <c r="D7" s="5"/>
      <c r="E7" s="5"/>
      <c r="F7" s="1"/>
      <c r="G7" s="1"/>
      <c r="H7" s="1"/>
      <c r="I7" s="1"/>
      <c r="J7" s="9"/>
      <c r="K7" s="1"/>
      <c r="L7" s="69"/>
      <c r="M7" s="9" t="s">
        <v>233</v>
      </c>
    </row>
    <row r="8" spans="1:13" s="6" customFormat="1" ht="15.75" customHeight="1" x14ac:dyDescent="0.2">
      <c r="A8" s="5"/>
      <c r="B8" s="7"/>
      <c r="C8" s="5"/>
      <c r="D8" s="5"/>
      <c r="E8" s="5"/>
      <c r="F8" s="1"/>
      <c r="G8" s="1"/>
      <c r="H8" s="1"/>
      <c r="I8" s="1"/>
      <c r="J8" s="1"/>
      <c r="K8" s="1"/>
      <c r="L8" s="69"/>
      <c r="M8" s="1"/>
    </row>
    <row r="9" spans="1:13" s="6" customFormat="1" ht="15.75" customHeight="1" x14ac:dyDescent="0.25">
      <c r="A9" s="5"/>
      <c r="B9" s="7"/>
      <c r="C9" s="102" t="s">
        <v>218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1" customFormat="1" ht="15.75" customHeight="1" x14ac:dyDescent="0.25">
      <c r="A10" s="103"/>
      <c r="B10" s="103"/>
      <c r="C10" s="103"/>
      <c r="D10" s="10"/>
      <c r="E10" s="10"/>
      <c r="F10" s="10"/>
      <c r="G10" s="10"/>
      <c r="H10" s="10"/>
      <c r="I10" s="10"/>
      <c r="J10" s="10"/>
      <c r="K10" s="10"/>
      <c r="L10" s="70"/>
      <c r="M10" s="10"/>
    </row>
    <row r="11" spans="1:13" s="11" customFormat="1" ht="15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70"/>
      <c r="M11" s="10"/>
    </row>
    <row r="12" spans="1:13" s="11" customFormat="1" ht="15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70"/>
      <c r="M12" s="10"/>
    </row>
    <row r="13" spans="1:13" s="11" customFormat="1" ht="36.75" customHeight="1" x14ac:dyDescent="0.2">
      <c r="A13" s="12"/>
      <c r="B13" s="12"/>
      <c r="C13" s="55" t="s">
        <v>2</v>
      </c>
      <c r="D13" s="56" t="s">
        <v>109</v>
      </c>
      <c r="E13" s="56" t="s">
        <v>110</v>
      </c>
      <c r="F13" s="57" t="s">
        <v>111</v>
      </c>
      <c r="G13" s="58" t="s">
        <v>112</v>
      </c>
      <c r="H13" s="59" t="s">
        <v>113</v>
      </c>
      <c r="I13" s="58" t="s">
        <v>114</v>
      </c>
      <c r="J13" s="58" t="s">
        <v>115</v>
      </c>
      <c r="K13" s="58" t="s">
        <v>116</v>
      </c>
      <c r="L13" s="60" t="s">
        <v>117</v>
      </c>
      <c r="M13" s="60" t="s">
        <v>168</v>
      </c>
    </row>
    <row r="14" spans="1:13" s="11" customFormat="1" ht="15.75" customHeight="1" x14ac:dyDescent="0.2">
      <c r="A14" s="13"/>
      <c r="B14" s="13"/>
      <c r="C14" s="13"/>
      <c r="D14" s="14" t="s">
        <v>2</v>
      </c>
      <c r="E14" s="101" t="s">
        <v>3</v>
      </c>
      <c r="F14" s="101"/>
      <c r="G14" s="13"/>
      <c r="H14" s="15"/>
      <c r="I14" s="13"/>
      <c r="J14" s="13"/>
      <c r="K14" s="16"/>
      <c r="L14" s="71"/>
      <c r="M14" s="15"/>
    </row>
    <row r="15" spans="1:13" s="11" customFormat="1" ht="15.75" customHeight="1" x14ac:dyDescent="0.2">
      <c r="A15" s="17" t="s">
        <v>5</v>
      </c>
      <c r="B15" s="18" t="s">
        <v>4</v>
      </c>
      <c r="C15" s="17">
        <f>SUM(C16:C45)</f>
        <v>5102851</v>
      </c>
      <c r="D15" s="17">
        <f>SUM(D16:D45)</f>
        <v>3322080</v>
      </c>
      <c r="E15" s="17">
        <f>SUM(E16:E45)</f>
        <v>2653667</v>
      </c>
      <c r="F15" s="17">
        <f t="shared" ref="F15:M15" si="0">SUM(F16:F45)</f>
        <v>668413</v>
      </c>
      <c r="G15" s="17">
        <f t="shared" si="0"/>
        <v>1481669</v>
      </c>
      <c r="H15" s="17">
        <f t="shared" si="0"/>
        <v>0</v>
      </c>
      <c r="I15" s="17">
        <f t="shared" si="0"/>
        <v>0</v>
      </c>
      <c r="J15" s="17">
        <f t="shared" si="0"/>
        <v>115810</v>
      </c>
      <c r="K15" s="17">
        <f t="shared" si="0"/>
        <v>11475</v>
      </c>
      <c r="L15" s="17">
        <f t="shared" si="0"/>
        <v>171817</v>
      </c>
      <c r="M15" s="17">
        <f t="shared" si="0"/>
        <v>0</v>
      </c>
    </row>
    <row r="16" spans="1:13" s="6" customFormat="1" ht="15.75" customHeight="1" x14ac:dyDescent="0.2">
      <c r="A16" s="36" t="s">
        <v>5</v>
      </c>
      <c r="B16" s="35" t="s">
        <v>6</v>
      </c>
      <c r="C16" s="19">
        <f>SUM(D16,G16,H16:M16)</f>
        <v>1824688</v>
      </c>
      <c r="D16" s="19">
        <f t="shared" ref="D16:D76" si="1">SUM(E16:F16)</f>
        <v>1190370</v>
      </c>
      <c r="E16" s="20">
        <v>960733</v>
      </c>
      <c r="F16" s="21">
        <v>229637</v>
      </c>
      <c r="G16" s="21">
        <v>547758</v>
      </c>
      <c r="H16" s="21"/>
      <c r="I16" s="21"/>
      <c r="J16" s="21">
        <v>85560</v>
      </c>
      <c r="K16" s="19"/>
      <c r="L16" s="72">
        <v>1000</v>
      </c>
      <c r="M16" s="19"/>
    </row>
    <row r="17" spans="1:13" s="6" customFormat="1" ht="15.75" customHeight="1" x14ac:dyDescent="0.2">
      <c r="A17" s="36" t="s">
        <v>5</v>
      </c>
      <c r="B17" s="36" t="s">
        <v>7</v>
      </c>
      <c r="C17" s="19">
        <f t="shared" ref="C17:C49" si="2">SUM(D17,G17,H17:M17)</f>
        <v>116173</v>
      </c>
      <c r="D17" s="19">
        <f t="shared" si="1"/>
        <v>112693</v>
      </c>
      <c r="E17" s="20">
        <v>95000</v>
      </c>
      <c r="F17" s="21">
        <v>17693</v>
      </c>
      <c r="G17" s="21">
        <v>3480</v>
      </c>
      <c r="H17" s="19"/>
      <c r="I17" s="19"/>
      <c r="J17" s="19"/>
      <c r="K17" s="19"/>
      <c r="L17" s="72"/>
      <c r="M17" s="19"/>
    </row>
    <row r="18" spans="1:13" s="6" customFormat="1" ht="15.75" customHeight="1" x14ac:dyDescent="0.2">
      <c r="A18" s="36" t="s">
        <v>5</v>
      </c>
      <c r="B18" s="35" t="s">
        <v>173</v>
      </c>
      <c r="C18" s="19">
        <f t="shared" si="2"/>
        <v>89789</v>
      </c>
      <c r="D18" s="19">
        <f t="shared" si="1"/>
        <v>80089</v>
      </c>
      <c r="E18" s="20">
        <v>64802</v>
      </c>
      <c r="F18" s="21">
        <v>15287</v>
      </c>
      <c r="G18" s="21">
        <v>9700</v>
      </c>
      <c r="H18" s="19"/>
      <c r="I18" s="19"/>
      <c r="J18" s="19"/>
      <c r="K18" s="19"/>
      <c r="L18" s="72"/>
      <c r="M18" s="19"/>
    </row>
    <row r="19" spans="1:13" s="6" customFormat="1" ht="15.75" customHeight="1" x14ac:dyDescent="0.2">
      <c r="A19" s="36" t="s">
        <v>5</v>
      </c>
      <c r="B19" s="35" t="s">
        <v>8</v>
      </c>
      <c r="C19" s="19">
        <f t="shared" si="2"/>
        <v>75493</v>
      </c>
      <c r="D19" s="19">
        <f t="shared" si="1"/>
        <v>56403</v>
      </c>
      <c r="E19" s="20">
        <v>45637</v>
      </c>
      <c r="F19" s="21">
        <v>10766</v>
      </c>
      <c r="G19" s="21">
        <v>19090</v>
      </c>
      <c r="H19" s="19"/>
      <c r="I19" s="19"/>
      <c r="J19" s="19"/>
      <c r="K19" s="19"/>
      <c r="L19" s="72"/>
      <c r="M19" s="19"/>
    </row>
    <row r="20" spans="1:13" s="6" customFormat="1" ht="15.75" customHeight="1" x14ac:dyDescent="0.2">
      <c r="A20" s="36" t="s">
        <v>5</v>
      </c>
      <c r="B20" s="35" t="s">
        <v>9</v>
      </c>
      <c r="C20" s="19">
        <f t="shared" si="2"/>
        <v>60279</v>
      </c>
      <c r="D20" s="19">
        <f t="shared" si="1"/>
        <v>38604</v>
      </c>
      <c r="E20" s="20">
        <v>31235</v>
      </c>
      <c r="F20" s="21">
        <v>7369</v>
      </c>
      <c r="G20" s="21">
        <v>21675</v>
      </c>
      <c r="H20" s="21"/>
      <c r="I20" s="21"/>
      <c r="J20" s="21"/>
      <c r="K20" s="19"/>
      <c r="L20" s="72"/>
      <c r="M20" s="19"/>
    </row>
    <row r="21" spans="1:13" s="6" customFormat="1" ht="15.75" customHeight="1" x14ac:dyDescent="0.2">
      <c r="A21" s="36" t="s">
        <v>5</v>
      </c>
      <c r="B21" s="35" t="s">
        <v>10</v>
      </c>
      <c r="C21" s="19">
        <f t="shared" si="2"/>
        <v>83473</v>
      </c>
      <c r="D21" s="19">
        <f t="shared" si="1"/>
        <v>70418</v>
      </c>
      <c r="E21" s="20">
        <v>56977</v>
      </c>
      <c r="F21" s="21">
        <v>13441</v>
      </c>
      <c r="G21" s="21">
        <v>13055</v>
      </c>
      <c r="H21" s="21"/>
      <c r="I21" s="21"/>
      <c r="J21" s="21"/>
      <c r="K21" s="19"/>
      <c r="L21" s="72"/>
      <c r="M21" s="19"/>
    </row>
    <row r="22" spans="1:13" s="6" customFormat="1" ht="15.75" customHeight="1" x14ac:dyDescent="0.2">
      <c r="A22" s="36" t="s">
        <v>5</v>
      </c>
      <c r="B22" s="35" t="s">
        <v>11</v>
      </c>
      <c r="C22" s="19">
        <f t="shared" si="2"/>
        <v>104310</v>
      </c>
      <c r="D22" s="19">
        <f t="shared" si="1"/>
        <v>93045</v>
      </c>
      <c r="E22" s="20">
        <v>75285</v>
      </c>
      <c r="F22" s="21">
        <v>17760</v>
      </c>
      <c r="G22" s="21">
        <v>11265</v>
      </c>
      <c r="H22" s="21"/>
      <c r="I22" s="21"/>
      <c r="J22" s="21"/>
      <c r="K22" s="19"/>
      <c r="L22" s="72"/>
      <c r="M22" s="19"/>
    </row>
    <row r="23" spans="1:13" s="6" customFormat="1" ht="15.75" customHeight="1" x14ac:dyDescent="0.2">
      <c r="A23" s="36" t="s">
        <v>5</v>
      </c>
      <c r="B23" s="35" t="s">
        <v>12</v>
      </c>
      <c r="C23" s="19">
        <f t="shared" si="2"/>
        <v>66061</v>
      </c>
      <c r="D23" s="19">
        <f t="shared" si="1"/>
        <v>44256</v>
      </c>
      <c r="E23" s="20">
        <v>35809</v>
      </c>
      <c r="F23" s="21">
        <v>8447</v>
      </c>
      <c r="G23" s="21">
        <v>21305</v>
      </c>
      <c r="H23" s="19"/>
      <c r="I23" s="19"/>
      <c r="J23" s="19">
        <v>500</v>
      </c>
      <c r="K23" s="19"/>
      <c r="L23" s="72"/>
      <c r="M23" s="19"/>
    </row>
    <row r="24" spans="1:13" s="6" customFormat="1" ht="15.75" customHeight="1" x14ac:dyDescent="0.2">
      <c r="A24" s="36" t="s">
        <v>5</v>
      </c>
      <c r="B24" s="35" t="s">
        <v>13</v>
      </c>
      <c r="C24" s="19">
        <f t="shared" si="2"/>
        <v>109338</v>
      </c>
      <c r="D24" s="19">
        <f t="shared" si="1"/>
        <v>74653</v>
      </c>
      <c r="E24" s="20">
        <v>60404</v>
      </c>
      <c r="F24" s="21">
        <v>14249</v>
      </c>
      <c r="G24" s="21">
        <v>34685</v>
      </c>
      <c r="H24" s="19"/>
      <c r="I24" s="19"/>
      <c r="J24" s="19"/>
      <c r="K24" s="19"/>
      <c r="L24" s="72"/>
      <c r="M24" s="19"/>
    </row>
    <row r="25" spans="1:13" s="6" customFormat="1" ht="15.75" customHeight="1" x14ac:dyDescent="0.2">
      <c r="A25" s="36" t="s">
        <v>5</v>
      </c>
      <c r="B25" s="35" t="s">
        <v>14</v>
      </c>
      <c r="C25" s="19">
        <f t="shared" si="2"/>
        <v>74809</v>
      </c>
      <c r="D25" s="19">
        <f t="shared" si="1"/>
        <v>64999</v>
      </c>
      <c r="E25" s="20">
        <v>52592</v>
      </c>
      <c r="F25" s="21">
        <v>12407</v>
      </c>
      <c r="G25" s="21">
        <v>9810</v>
      </c>
      <c r="H25" s="19"/>
      <c r="I25" s="19"/>
      <c r="J25" s="19"/>
      <c r="K25" s="19"/>
      <c r="L25" s="72"/>
      <c r="M25" s="19"/>
    </row>
    <row r="26" spans="1:13" s="6" customFormat="1" ht="15.75" customHeight="1" x14ac:dyDescent="0.2">
      <c r="A26" s="36" t="s">
        <v>5</v>
      </c>
      <c r="B26" s="35" t="s">
        <v>15</v>
      </c>
      <c r="C26" s="19">
        <f t="shared" si="2"/>
        <v>103643</v>
      </c>
      <c r="D26" s="19">
        <f t="shared" si="1"/>
        <v>75323</v>
      </c>
      <c r="E26" s="20">
        <v>60946</v>
      </c>
      <c r="F26" s="21">
        <v>14377</v>
      </c>
      <c r="G26" s="21">
        <v>28320</v>
      </c>
      <c r="H26" s="19"/>
      <c r="I26" s="19"/>
      <c r="J26" s="19"/>
      <c r="K26" s="19"/>
      <c r="L26" s="72"/>
      <c r="M26" s="19"/>
    </row>
    <row r="27" spans="1:13" s="6" customFormat="1" ht="15.75" customHeight="1" x14ac:dyDescent="0.2">
      <c r="A27" s="36" t="s">
        <v>5</v>
      </c>
      <c r="B27" s="36" t="s">
        <v>16</v>
      </c>
      <c r="C27" s="19">
        <f t="shared" si="2"/>
        <v>62862</v>
      </c>
      <c r="D27" s="19">
        <f t="shared" si="1"/>
        <v>38152</v>
      </c>
      <c r="E27" s="20">
        <v>30870</v>
      </c>
      <c r="F27" s="21">
        <v>7282</v>
      </c>
      <c r="G27" s="21">
        <v>24710</v>
      </c>
      <c r="H27" s="19"/>
      <c r="I27" s="19"/>
      <c r="J27" s="19"/>
      <c r="K27" s="19"/>
      <c r="L27" s="72"/>
      <c r="M27" s="19"/>
    </row>
    <row r="28" spans="1:13" s="6" customFormat="1" ht="15.75" customHeight="1" x14ac:dyDescent="0.2">
      <c r="A28" s="35" t="s">
        <v>5</v>
      </c>
      <c r="B28" s="35" t="s">
        <v>17</v>
      </c>
      <c r="C28" s="21">
        <f t="shared" si="2"/>
        <v>53883</v>
      </c>
      <c r="D28" s="21">
        <f t="shared" si="1"/>
        <v>40398</v>
      </c>
      <c r="E28" s="20">
        <v>32687</v>
      </c>
      <c r="F28" s="21">
        <v>7711</v>
      </c>
      <c r="G28" s="21">
        <v>13485</v>
      </c>
      <c r="H28" s="21"/>
      <c r="I28" s="21"/>
      <c r="J28" s="21"/>
      <c r="K28" s="21"/>
      <c r="L28" s="43"/>
      <c r="M28" s="21"/>
    </row>
    <row r="29" spans="1:13" s="6" customFormat="1" ht="15.75" customHeight="1" x14ac:dyDescent="0.2">
      <c r="A29" s="36" t="s">
        <v>5</v>
      </c>
      <c r="B29" s="36" t="s">
        <v>166</v>
      </c>
      <c r="C29" s="19">
        <f t="shared" si="2"/>
        <v>69900</v>
      </c>
      <c r="D29" s="19">
        <f t="shared" si="1"/>
        <v>0</v>
      </c>
      <c r="E29" s="22">
        <v>0</v>
      </c>
      <c r="F29" s="19">
        <v>0</v>
      </c>
      <c r="G29" s="19">
        <v>69900</v>
      </c>
      <c r="H29" s="19"/>
      <c r="I29" s="19"/>
      <c r="J29" s="19"/>
      <c r="K29" s="19"/>
      <c r="L29" s="72"/>
      <c r="M29" s="19"/>
    </row>
    <row r="30" spans="1:13" s="6" customFormat="1" ht="15.75" customHeight="1" x14ac:dyDescent="0.2">
      <c r="A30" s="36" t="s">
        <v>187</v>
      </c>
      <c r="B30" s="36" t="s">
        <v>226</v>
      </c>
      <c r="C30" s="19">
        <f t="shared" si="2"/>
        <v>79105</v>
      </c>
      <c r="D30" s="19">
        <f t="shared" si="1"/>
        <v>48707</v>
      </c>
      <c r="E30" s="22">
        <v>39410</v>
      </c>
      <c r="F30" s="19">
        <v>9297</v>
      </c>
      <c r="G30" s="19">
        <v>7874</v>
      </c>
      <c r="H30" s="19"/>
      <c r="I30" s="19"/>
      <c r="J30" s="23"/>
      <c r="K30" s="19"/>
      <c r="L30" s="72">
        <v>22524</v>
      </c>
      <c r="M30" s="19"/>
    </row>
    <row r="31" spans="1:13" s="6" customFormat="1" ht="15.75" customHeight="1" x14ac:dyDescent="0.2">
      <c r="A31" s="85" t="s">
        <v>5</v>
      </c>
      <c r="B31" s="36" t="s">
        <v>236</v>
      </c>
      <c r="C31" s="19">
        <f t="shared" ref="C31" si="3">SUM(D31,G31,H31:M31)</f>
        <v>323121</v>
      </c>
      <c r="D31" s="19">
        <f t="shared" ref="D31" si="4">SUM(E31:F31)</f>
        <v>249308</v>
      </c>
      <c r="E31" s="22">
        <v>190821</v>
      </c>
      <c r="F31" s="19">
        <v>58487</v>
      </c>
      <c r="G31" s="19">
        <v>69813</v>
      </c>
      <c r="H31" s="19"/>
      <c r="I31" s="19"/>
      <c r="J31" s="23">
        <v>3000</v>
      </c>
      <c r="K31" s="19"/>
      <c r="L31" s="72">
        <v>1000</v>
      </c>
      <c r="M31" s="19"/>
    </row>
    <row r="32" spans="1:13" s="6" customFormat="1" ht="15.75" customHeight="1" x14ac:dyDescent="0.2">
      <c r="A32" s="85" t="s">
        <v>5</v>
      </c>
      <c r="B32" s="36" t="s">
        <v>237</v>
      </c>
      <c r="C32" s="19">
        <f t="shared" ref="C32" si="5">SUM(D32,G32,H32:M32)</f>
        <v>8440</v>
      </c>
      <c r="D32" s="19">
        <f t="shared" ref="D32" si="6">SUM(E32:F32)</f>
        <v>6000</v>
      </c>
      <c r="E32" s="22">
        <v>4848</v>
      </c>
      <c r="F32" s="19">
        <v>1152</v>
      </c>
      <c r="G32" s="19">
        <v>1800</v>
      </c>
      <c r="H32" s="19"/>
      <c r="I32" s="19"/>
      <c r="J32" s="23"/>
      <c r="K32" s="19"/>
      <c r="L32" s="72">
        <v>640</v>
      </c>
      <c r="M32" s="19"/>
    </row>
    <row r="33" spans="1:13" s="6" customFormat="1" ht="15.75" customHeight="1" x14ac:dyDescent="0.2">
      <c r="A33" s="85" t="s">
        <v>5</v>
      </c>
      <c r="B33" s="36" t="s">
        <v>238</v>
      </c>
      <c r="C33" s="19">
        <f t="shared" ref="C33" si="7">SUM(D33,G33,H33:M33)</f>
        <v>84241</v>
      </c>
      <c r="D33" s="19">
        <f t="shared" ref="D33" si="8">SUM(E33:F33)</f>
        <v>48956</v>
      </c>
      <c r="E33" s="22">
        <v>39365</v>
      </c>
      <c r="F33" s="19">
        <v>9591</v>
      </c>
      <c r="G33" s="19">
        <v>35285</v>
      </c>
      <c r="H33" s="19"/>
      <c r="I33" s="19"/>
      <c r="J33" s="23"/>
      <c r="K33" s="19"/>
      <c r="L33" s="72"/>
      <c r="M33" s="19"/>
    </row>
    <row r="34" spans="1:13" s="6" customFormat="1" ht="15.75" customHeight="1" x14ac:dyDescent="0.2">
      <c r="A34" s="85" t="s">
        <v>5</v>
      </c>
      <c r="B34" s="36" t="s">
        <v>239</v>
      </c>
      <c r="C34" s="19">
        <f t="shared" ref="C34:C39" si="9">SUM(D34,G34,H34:M34)</f>
        <v>42904</v>
      </c>
      <c r="D34" s="19">
        <f t="shared" ref="D34:D39" si="10">SUM(E34:F34)</f>
        <v>19656</v>
      </c>
      <c r="E34" s="22">
        <v>15221</v>
      </c>
      <c r="F34" s="19">
        <v>4435</v>
      </c>
      <c r="G34" s="19">
        <v>11248</v>
      </c>
      <c r="H34" s="19"/>
      <c r="I34" s="19"/>
      <c r="J34" s="23">
        <v>12000</v>
      </c>
      <c r="K34" s="19"/>
      <c r="L34" s="72"/>
      <c r="M34" s="19"/>
    </row>
    <row r="35" spans="1:13" s="6" customFormat="1" ht="15.75" customHeight="1" x14ac:dyDescent="0.2">
      <c r="A35" s="85" t="s">
        <v>5</v>
      </c>
      <c r="B35" s="36" t="s">
        <v>310</v>
      </c>
      <c r="C35" s="19">
        <f t="shared" ref="C35" si="11">SUM(D35,G35,H35:M35)</f>
        <v>57254</v>
      </c>
      <c r="D35" s="19">
        <f t="shared" ref="D35" si="12">SUM(E35:F35)</f>
        <v>56879</v>
      </c>
      <c r="E35" s="22">
        <v>44463</v>
      </c>
      <c r="F35" s="19">
        <v>12416</v>
      </c>
      <c r="G35" s="19"/>
      <c r="H35" s="19"/>
      <c r="I35" s="19"/>
      <c r="J35" s="23"/>
      <c r="K35" s="19">
        <v>375</v>
      </c>
      <c r="L35" s="72"/>
      <c r="M35" s="19"/>
    </row>
    <row r="36" spans="1:13" s="6" customFormat="1" ht="15.75" customHeight="1" x14ac:dyDescent="0.2">
      <c r="A36" s="85" t="s">
        <v>5</v>
      </c>
      <c r="B36" s="36" t="s">
        <v>311</v>
      </c>
      <c r="C36" s="19">
        <f t="shared" ref="C36" si="13">SUM(D36,G36,H36:M36)</f>
        <v>48597</v>
      </c>
      <c r="D36" s="19">
        <f t="shared" ref="D36" si="14">SUM(E36:F36)</f>
        <v>32873</v>
      </c>
      <c r="E36" s="22">
        <v>24906</v>
      </c>
      <c r="F36" s="19">
        <v>7967</v>
      </c>
      <c r="G36" s="19">
        <v>9224</v>
      </c>
      <c r="H36" s="19"/>
      <c r="I36" s="19"/>
      <c r="J36" s="23">
        <v>6500</v>
      </c>
      <c r="K36" s="19"/>
      <c r="L36" s="72"/>
      <c r="M36" s="19"/>
    </row>
    <row r="37" spans="1:13" s="6" customFormat="1" ht="15.75" customHeight="1" x14ac:dyDescent="0.2">
      <c r="A37" s="85" t="s">
        <v>5</v>
      </c>
      <c r="B37" s="36" t="s">
        <v>281</v>
      </c>
      <c r="C37" s="19">
        <f t="shared" si="9"/>
        <v>1182024</v>
      </c>
      <c r="D37" s="19">
        <f t="shared" si="10"/>
        <v>734350</v>
      </c>
      <c r="E37" s="22">
        <v>574133</v>
      </c>
      <c r="F37" s="19">
        <v>160217</v>
      </c>
      <c r="G37" s="19">
        <v>417871</v>
      </c>
      <c r="H37" s="19"/>
      <c r="I37" s="19"/>
      <c r="J37" s="23">
        <v>7050</v>
      </c>
      <c r="K37" s="19">
        <v>11100</v>
      </c>
      <c r="L37" s="72">
        <v>11653</v>
      </c>
      <c r="M37" s="19"/>
    </row>
    <row r="38" spans="1:13" s="6" customFormat="1" ht="25.5" customHeight="1" x14ac:dyDescent="0.2">
      <c r="A38" s="85" t="s">
        <v>5</v>
      </c>
      <c r="B38" s="36" t="s">
        <v>282</v>
      </c>
      <c r="C38" s="19">
        <f t="shared" si="9"/>
        <v>6900</v>
      </c>
      <c r="D38" s="19">
        <f t="shared" si="10"/>
        <v>6000</v>
      </c>
      <c r="E38" s="22">
        <v>4517</v>
      </c>
      <c r="F38" s="19">
        <v>1483</v>
      </c>
      <c r="G38" s="19">
        <v>900</v>
      </c>
      <c r="H38" s="19"/>
      <c r="I38" s="19"/>
      <c r="J38" s="23"/>
      <c r="K38" s="19"/>
      <c r="L38" s="72"/>
      <c r="M38" s="19"/>
    </row>
    <row r="39" spans="1:13" s="6" customFormat="1" ht="54" customHeight="1" x14ac:dyDescent="0.2">
      <c r="A39" s="85" t="s">
        <v>5</v>
      </c>
      <c r="B39" s="36" t="s">
        <v>283</v>
      </c>
      <c r="C39" s="19">
        <f t="shared" si="9"/>
        <v>29486</v>
      </c>
      <c r="D39" s="19">
        <f t="shared" si="10"/>
        <v>2717</v>
      </c>
      <c r="E39" s="22">
        <v>2198</v>
      </c>
      <c r="F39" s="19">
        <v>519</v>
      </c>
      <c r="G39" s="19">
        <v>26769</v>
      </c>
      <c r="H39" s="19"/>
      <c r="I39" s="19"/>
      <c r="J39" s="23"/>
      <c r="K39" s="19"/>
      <c r="L39" s="72"/>
      <c r="M39" s="19"/>
    </row>
    <row r="40" spans="1:13" s="6" customFormat="1" ht="15.75" customHeight="1" x14ac:dyDescent="0.2">
      <c r="A40" s="85" t="s">
        <v>5</v>
      </c>
      <c r="B40" s="36" t="s">
        <v>268</v>
      </c>
      <c r="C40" s="19">
        <f t="shared" ref="C40:C41" si="15">SUM(D40,G40,H40:M40)</f>
        <v>23549</v>
      </c>
      <c r="D40" s="19">
        <f t="shared" ref="D40:D41" si="16">SUM(E40:F40)</f>
        <v>14103</v>
      </c>
      <c r="E40" s="22">
        <v>11411</v>
      </c>
      <c r="F40" s="19">
        <v>2692</v>
      </c>
      <c r="G40" s="19">
        <v>9446</v>
      </c>
      <c r="H40" s="19"/>
      <c r="I40" s="19"/>
      <c r="J40" s="23"/>
      <c r="K40" s="19"/>
      <c r="L40" s="72"/>
      <c r="M40" s="19"/>
    </row>
    <row r="41" spans="1:13" s="6" customFormat="1" ht="15.75" customHeight="1" x14ac:dyDescent="0.2">
      <c r="A41" s="85" t="s">
        <v>5</v>
      </c>
      <c r="B41" s="36" t="s">
        <v>270</v>
      </c>
      <c r="C41" s="19">
        <f t="shared" si="15"/>
        <v>26037</v>
      </c>
      <c r="D41" s="19">
        <f t="shared" si="16"/>
        <v>24523</v>
      </c>
      <c r="E41" s="22">
        <v>19762</v>
      </c>
      <c r="F41" s="19">
        <v>4761</v>
      </c>
      <c r="G41" s="19">
        <v>1514</v>
      </c>
      <c r="H41" s="19"/>
      <c r="I41" s="19"/>
      <c r="J41" s="23"/>
      <c r="K41" s="19"/>
      <c r="L41" s="72"/>
      <c r="M41" s="19"/>
    </row>
    <row r="42" spans="1:13" s="6" customFormat="1" ht="15.75" customHeight="1" x14ac:dyDescent="0.2">
      <c r="A42" s="85" t="s">
        <v>5</v>
      </c>
      <c r="B42" s="36" t="s">
        <v>269</v>
      </c>
      <c r="C42" s="19">
        <f t="shared" ref="C42" si="17">SUM(D42,G42,H42:M42)</f>
        <v>49577</v>
      </c>
      <c r="D42" s="19">
        <f t="shared" ref="D42" si="18">SUM(E42:F42)</f>
        <v>45555</v>
      </c>
      <c r="E42" s="22">
        <v>36711</v>
      </c>
      <c r="F42" s="19">
        <v>8844</v>
      </c>
      <c r="G42" s="19">
        <v>4022</v>
      </c>
      <c r="H42" s="19"/>
      <c r="I42" s="19"/>
      <c r="J42" s="23"/>
      <c r="K42" s="19"/>
      <c r="L42" s="72"/>
      <c r="M42" s="19"/>
    </row>
    <row r="43" spans="1:13" s="6" customFormat="1" ht="15.75" customHeight="1" x14ac:dyDescent="0.2">
      <c r="A43" s="85" t="s">
        <v>5</v>
      </c>
      <c r="B43" s="36" t="s">
        <v>271</v>
      </c>
      <c r="C43" s="19">
        <f t="shared" ref="C43" si="19">SUM(D43,G43,H43:M43)</f>
        <v>91169</v>
      </c>
      <c r="D43" s="19">
        <f t="shared" ref="D43" si="20">SUM(E43:F43)</f>
        <v>53050</v>
      </c>
      <c r="E43" s="22">
        <v>42924</v>
      </c>
      <c r="F43" s="19">
        <v>10126</v>
      </c>
      <c r="G43" s="19">
        <v>36919</v>
      </c>
      <c r="H43" s="19"/>
      <c r="I43" s="19"/>
      <c r="J43" s="23">
        <v>1200</v>
      </c>
      <c r="K43" s="19"/>
      <c r="L43" s="72"/>
      <c r="M43" s="19"/>
    </row>
    <row r="44" spans="1:13" s="6" customFormat="1" ht="15.75" customHeight="1" x14ac:dyDescent="0.2">
      <c r="A44" s="85" t="s">
        <v>5</v>
      </c>
      <c r="B44" s="36" t="s">
        <v>284</v>
      </c>
      <c r="C44" s="19">
        <f t="shared" ref="C44" si="21">SUM(D44,G44,H44:M44)</f>
        <v>135000</v>
      </c>
      <c r="D44" s="19">
        <f t="shared" ref="D44" si="22">SUM(E44:F44)</f>
        <v>0</v>
      </c>
      <c r="E44" s="22"/>
      <c r="F44" s="19"/>
      <c r="G44" s="19"/>
      <c r="H44" s="19"/>
      <c r="I44" s="19"/>
      <c r="J44" s="23"/>
      <c r="K44" s="19"/>
      <c r="L44" s="72">
        <v>135000</v>
      </c>
      <c r="M44" s="19"/>
    </row>
    <row r="45" spans="1:13" s="6" customFormat="1" ht="15.75" customHeight="1" x14ac:dyDescent="0.2">
      <c r="A45" s="85" t="s">
        <v>5</v>
      </c>
      <c r="B45" s="36" t="s">
        <v>285</v>
      </c>
      <c r="C45" s="19">
        <f t="shared" ref="C45" si="23">SUM(D45,G45,H45:M45)</f>
        <v>20746</v>
      </c>
      <c r="D45" s="19">
        <f t="shared" ref="D45" si="24">SUM(E45:F45)</f>
        <v>0</v>
      </c>
      <c r="E45" s="22"/>
      <c r="F45" s="19"/>
      <c r="G45" s="19">
        <v>20746</v>
      </c>
      <c r="H45" s="19"/>
      <c r="I45" s="19"/>
      <c r="J45" s="23"/>
      <c r="K45" s="19"/>
      <c r="L45" s="72"/>
      <c r="M45" s="19"/>
    </row>
    <row r="46" spans="1:13" s="6" customFormat="1" ht="15.75" customHeight="1" x14ac:dyDescent="0.2">
      <c r="A46" s="86" t="s">
        <v>87</v>
      </c>
      <c r="B46" s="64" t="s">
        <v>88</v>
      </c>
      <c r="C46" s="24">
        <f>SUM(D46,G46,H46:M46)</f>
        <v>70000</v>
      </c>
      <c r="D46" s="19">
        <f t="shared" si="1"/>
        <v>0</v>
      </c>
      <c r="E46" s="22"/>
      <c r="F46" s="19"/>
      <c r="G46" s="19">
        <v>65000</v>
      </c>
      <c r="H46" s="21"/>
      <c r="I46" s="21">
        <v>5000</v>
      </c>
      <c r="J46" s="19"/>
      <c r="K46" s="19"/>
      <c r="L46" s="72"/>
      <c r="M46" s="19"/>
    </row>
    <row r="47" spans="1:13" s="6" customFormat="1" ht="15.75" customHeight="1" x14ac:dyDescent="0.2">
      <c r="A47" s="86" t="s">
        <v>87</v>
      </c>
      <c r="B47" s="64" t="s">
        <v>312</v>
      </c>
      <c r="C47" s="24">
        <f>SUM(D47,G47,H47:M47)</f>
        <v>5000</v>
      </c>
      <c r="D47" s="19">
        <f t="shared" ref="D47:D48" si="25">SUM(E47:F47)</f>
        <v>0</v>
      </c>
      <c r="E47" s="22"/>
      <c r="F47" s="19"/>
      <c r="G47" s="19">
        <v>5000</v>
      </c>
      <c r="H47" s="21"/>
      <c r="I47" s="21"/>
      <c r="J47" s="19"/>
      <c r="K47" s="19"/>
      <c r="L47" s="72"/>
      <c r="M47" s="19"/>
    </row>
    <row r="48" spans="1:13" s="6" customFormat="1" ht="24" customHeight="1" x14ac:dyDescent="0.2">
      <c r="A48" s="86" t="s">
        <v>90</v>
      </c>
      <c r="B48" s="64" t="s">
        <v>313</v>
      </c>
      <c r="C48" s="24">
        <f t="shared" ref="C48" si="26">SUM(D48,G48,H48:M48)</f>
        <v>1500</v>
      </c>
      <c r="D48" s="19">
        <f t="shared" si="25"/>
        <v>0</v>
      </c>
      <c r="E48" s="22"/>
      <c r="F48" s="19"/>
      <c r="G48" s="21">
        <v>1500</v>
      </c>
      <c r="H48" s="19"/>
      <c r="I48" s="19"/>
      <c r="J48" s="19"/>
      <c r="K48" s="19"/>
      <c r="L48" s="72"/>
      <c r="M48" s="19"/>
    </row>
    <row r="49" spans="1:13" s="6" customFormat="1" ht="24" customHeight="1" x14ac:dyDescent="0.2">
      <c r="A49" s="86" t="s">
        <v>90</v>
      </c>
      <c r="B49" s="64" t="s">
        <v>91</v>
      </c>
      <c r="C49" s="24">
        <f t="shared" si="2"/>
        <v>250000</v>
      </c>
      <c r="D49" s="19">
        <f t="shared" si="1"/>
        <v>0</v>
      </c>
      <c r="E49" s="22"/>
      <c r="F49" s="19"/>
      <c r="G49" s="21">
        <v>250000</v>
      </c>
      <c r="H49" s="19"/>
      <c r="I49" s="19"/>
      <c r="J49" s="19"/>
      <c r="K49" s="19"/>
      <c r="L49" s="72"/>
      <c r="M49" s="19"/>
    </row>
    <row r="50" spans="1:13" s="6" customFormat="1" ht="15.75" customHeight="1" x14ac:dyDescent="0.2">
      <c r="A50" s="65" t="s">
        <v>118</v>
      </c>
      <c r="B50" s="65" t="s">
        <v>119</v>
      </c>
      <c r="C50" s="17">
        <f>C49+C46+C15+C48+C47</f>
        <v>5429351</v>
      </c>
      <c r="D50" s="17">
        <f t="shared" ref="D50:M50" si="27">D49+D46+D15+D48+D47</f>
        <v>3322080</v>
      </c>
      <c r="E50" s="17">
        <f t="shared" si="27"/>
        <v>2653667</v>
      </c>
      <c r="F50" s="17">
        <f t="shared" si="27"/>
        <v>668413</v>
      </c>
      <c r="G50" s="17">
        <f t="shared" si="27"/>
        <v>1803169</v>
      </c>
      <c r="H50" s="17">
        <f t="shared" si="27"/>
        <v>0</v>
      </c>
      <c r="I50" s="17">
        <f t="shared" si="27"/>
        <v>5000</v>
      </c>
      <c r="J50" s="17">
        <f t="shared" si="27"/>
        <v>115810</v>
      </c>
      <c r="K50" s="17">
        <f t="shared" si="27"/>
        <v>11475</v>
      </c>
      <c r="L50" s="17">
        <f t="shared" si="27"/>
        <v>171817</v>
      </c>
      <c r="M50" s="17">
        <f t="shared" si="27"/>
        <v>0</v>
      </c>
    </row>
    <row r="51" spans="1:13" s="6" customFormat="1" ht="15.75" customHeight="1" x14ac:dyDescent="0.2">
      <c r="A51" s="86" t="s">
        <v>18</v>
      </c>
      <c r="B51" s="64" t="s">
        <v>286</v>
      </c>
      <c r="C51" s="19">
        <f>SUM(D51,G51,H51:M51)</f>
        <v>348331</v>
      </c>
      <c r="D51" s="19">
        <f t="shared" si="1"/>
        <v>295152</v>
      </c>
      <c r="E51" s="22">
        <v>235011</v>
      </c>
      <c r="F51" s="19">
        <v>60141</v>
      </c>
      <c r="G51" s="19">
        <v>50539</v>
      </c>
      <c r="H51" s="19"/>
      <c r="I51" s="19"/>
      <c r="J51" s="19">
        <v>2640</v>
      </c>
      <c r="K51" s="19"/>
      <c r="L51" s="72"/>
      <c r="M51" s="19"/>
    </row>
    <row r="52" spans="1:13" s="6" customFormat="1" ht="15.75" customHeight="1" x14ac:dyDescent="0.2">
      <c r="A52" s="86" t="s">
        <v>18</v>
      </c>
      <c r="B52" s="64" t="s">
        <v>287</v>
      </c>
      <c r="C52" s="19">
        <f>SUM(D52,G52,H52:M52)</f>
        <v>110222</v>
      </c>
      <c r="D52" s="19">
        <f t="shared" ref="D52:D53" si="28">SUM(E52:F52)</f>
        <v>92405</v>
      </c>
      <c r="E52" s="22">
        <v>70913</v>
      </c>
      <c r="F52" s="19">
        <v>21492</v>
      </c>
      <c r="G52" s="19">
        <v>17411</v>
      </c>
      <c r="H52" s="19"/>
      <c r="I52" s="19"/>
      <c r="J52" s="19">
        <v>406</v>
      </c>
      <c r="K52" s="19"/>
      <c r="L52" s="72"/>
      <c r="M52" s="19"/>
    </row>
    <row r="53" spans="1:13" s="6" customFormat="1" ht="15.75" customHeight="1" x14ac:dyDescent="0.2">
      <c r="A53" s="86" t="s">
        <v>18</v>
      </c>
      <c r="B53" s="64" t="s">
        <v>315</v>
      </c>
      <c r="C53" s="19">
        <f>SUM(D53,G53,H53:M53)</f>
        <v>61964</v>
      </c>
      <c r="D53" s="19">
        <f t="shared" si="28"/>
        <v>35263</v>
      </c>
      <c r="E53" s="22">
        <v>26266</v>
      </c>
      <c r="F53" s="19">
        <v>8997</v>
      </c>
      <c r="G53" s="19">
        <v>25201</v>
      </c>
      <c r="H53" s="19"/>
      <c r="I53" s="19"/>
      <c r="J53" s="19">
        <v>1500</v>
      </c>
      <c r="K53" s="19"/>
      <c r="L53" s="72"/>
      <c r="M53" s="19"/>
    </row>
    <row r="54" spans="1:13" s="6" customFormat="1" ht="15.75" customHeight="1" x14ac:dyDescent="0.2">
      <c r="A54" s="86" t="s">
        <v>18</v>
      </c>
      <c r="B54" s="64" t="s">
        <v>314</v>
      </c>
      <c r="C54" s="19">
        <f>SUM(D54,G54,H54:M54)</f>
        <v>8000</v>
      </c>
      <c r="D54" s="19">
        <f t="shared" ref="D54" si="29">SUM(E54:F54)</f>
        <v>0</v>
      </c>
      <c r="E54" s="22"/>
      <c r="F54" s="19"/>
      <c r="G54" s="19">
        <v>8000</v>
      </c>
      <c r="H54" s="19"/>
      <c r="I54" s="19"/>
      <c r="J54" s="19"/>
      <c r="K54" s="19"/>
      <c r="L54" s="72"/>
      <c r="M54" s="19"/>
    </row>
    <row r="55" spans="1:13" s="6" customFormat="1" ht="29.25" customHeight="1" x14ac:dyDescent="0.2">
      <c r="A55" s="87" t="s">
        <v>18</v>
      </c>
      <c r="B55" s="64" t="s">
        <v>222</v>
      </c>
      <c r="C55" s="24">
        <f>SUM(D55,G55,H55:M55)</f>
        <v>146424</v>
      </c>
      <c r="D55" s="24">
        <f t="shared" si="1"/>
        <v>7415</v>
      </c>
      <c r="E55" s="25">
        <v>6000</v>
      </c>
      <c r="F55" s="24">
        <v>1415</v>
      </c>
      <c r="G55" s="24">
        <v>27009</v>
      </c>
      <c r="H55" s="24"/>
      <c r="I55" s="24"/>
      <c r="J55" s="24">
        <v>112000</v>
      </c>
      <c r="K55" s="24"/>
      <c r="L55" s="73"/>
      <c r="M55" s="24"/>
    </row>
    <row r="56" spans="1:13" s="6" customFormat="1" ht="24" customHeight="1" x14ac:dyDescent="0.2">
      <c r="A56" s="65" t="s">
        <v>19</v>
      </c>
      <c r="B56" s="65" t="s">
        <v>20</v>
      </c>
      <c r="C56" s="17">
        <f>SUM(C57,C58)</f>
        <v>56085</v>
      </c>
      <c r="D56" s="17">
        <f t="shared" ref="D56:M56" si="30">SUM(D57,D58)</f>
        <v>12364</v>
      </c>
      <c r="E56" s="17">
        <f t="shared" si="30"/>
        <v>9672</v>
      </c>
      <c r="F56" s="17">
        <f t="shared" si="30"/>
        <v>2692</v>
      </c>
      <c r="G56" s="17">
        <f t="shared" si="30"/>
        <v>43721</v>
      </c>
      <c r="H56" s="17">
        <f t="shared" si="30"/>
        <v>0</v>
      </c>
      <c r="I56" s="17">
        <f t="shared" si="30"/>
        <v>0</v>
      </c>
      <c r="J56" s="17">
        <f t="shared" si="30"/>
        <v>0</v>
      </c>
      <c r="K56" s="17">
        <f t="shared" si="30"/>
        <v>0</v>
      </c>
      <c r="L56" s="17">
        <f t="shared" si="30"/>
        <v>0</v>
      </c>
      <c r="M56" s="17">
        <f t="shared" si="30"/>
        <v>0</v>
      </c>
    </row>
    <row r="57" spans="1:13" s="6" customFormat="1" ht="15.75" customHeight="1" x14ac:dyDescent="0.2">
      <c r="A57" s="86"/>
      <c r="B57" s="35" t="s">
        <v>133</v>
      </c>
      <c r="C57" s="21">
        <f>SUM(D57,G57,H57:M57)</f>
        <v>32926</v>
      </c>
      <c r="D57" s="21">
        <f>E57+F57</f>
        <v>0</v>
      </c>
      <c r="E57" s="24"/>
      <c r="F57" s="24"/>
      <c r="G57" s="19">
        <v>32926</v>
      </c>
      <c r="H57" s="24"/>
      <c r="I57" s="24"/>
      <c r="J57" s="24"/>
      <c r="K57" s="24"/>
      <c r="L57" s="73"/>
      <c r="M57" s="24"/>
    </row>
    <row r="58" spans="1:13" s="6" customFormat="1" ht="15.75" customHeight="1" x14ac:dyDescent="0.2">
      <c r="A58" s="86"/>
      <c r="B58" s="35" t="s">
        <v>316</v>
      </c>
      <c r="C58" s="21">
        <f>SUM(D58,G58,H58:M58)</f>
        <v>23159</v>
      </c>
      <c r="D58" s="21">
        <f>E58+F58</f>
        <v>12364</v>
      </c>
      <c r="E58" s="19">
        <v>9672</v>
      </c>
      <c r="F58" s="19">
        <v>2692</v>
      </c>
      <c r="G58" s="19">
        <v>10795</v>
      </c>
      <c r="H58" s="24"/>
      <c r="I58" s="24"/>
      <c r="J58" s="24"/>
      <c r="K58" s="24"/>
      <c r="L58" s="73"/>
      <c r="M58" s="24"/>
    </row>
    <row r="59" spans="1:13" s="6" customFormat="1" ht="15.75" customHeight="1" x14ac:dyDescent="0.2">
      <c r="A59" s="86" t="s">
        <v>21</v>
      </c>
      <c r="B59" s="86" t="s">
        <v>288</v>
      </c>
      <c r="C59" s="19">
        <f>SUM(D59,G59,H59:M59)</f>
        <v>165190</v>
      </c>
      <c r="D59" s="19">
        <f>E59+F59</f>
        <v>151165</v>
      </c>
      <c r="E59" s="21">
        <v>122069</v>
      </c>
      <c r="F59" s="21">
        <v>29096</v>
      </c>
      <c r="G59" s="19">
        <v>14025</v>
      </c>
      <c r="H59" s="19"/>
      <c r="I59" s="19"/>
      <c r="J59" s="19"/>
      <c r="K59" s="19"/>
      <c r="L59" s="72"/>
      <c r="M59" s="19"/>
    </row>
    <row r="60" spans="1:13" s="6" customFormat="1" ht="15.75" customHeight="1" x14ac:dyDescent="0.2">
      <c r="A60" s="86" t="s">
        <v>21</v>
      </c>
      <c r="B60" s="86" t="s">
        <v>289</v>
      </c>
      <c r="C60" s="19">
        <f>SUM(D60,G60,H60:M60)</f>
        <v>102637</v>
      </c>
      <c r="D60" s="19">
        <f>E60+F60</f>
        <v>88252</v>
      </c>
      <c r="E60" s="21">
        <v>66857</v>
      </c>
      <c r="F60" s="21">
        <v>21395</v>
      </c>
      <c r="G60" s="19">
        <v>13435</v>
      </c>
      <c r="H60" s="19"/>
      <c r="I60" s="19"/>
      <c r="J60" s="19">
        <v>950</v>
      </c>
      <c r="K60" s="19"/>
      <c r="L60" s="72"/>
      <c r="M60" s="19"/>
    </row>
    <row r="61" spans="1:13" s="6" customFormat="1" ht="15.75" customHeight="1" x14ac:dyDescent="0.2">
      <c r="A61" s="65" t="s">
        <v>120</v>
      </c>
      <c r="B61" s="65" t="s">
        <v>119</v>
      </c>
      <c r="C61" s="17">
        <f>SUM(C51,C52,C55,C56,C59,C60,C54,C53)</f>
        <v>998853</v>
      </c>
      <c r="D61" s="17">
        <f t="shared" ref="D61:M61" si="31">SUM(D51,D52,D55,D56,D59,D60,D54,D53)</f>
        <v>682016</v>
      </c>
      <c r="E61" s="17">
        <f t="shared" si="31"/>
        <v>536788</v>
      </c>
      <c r="F61" s="17">
        <f t="shared" si="31"/>
        <v>145228</v>
      </c>
      <c r="G61" s="17">
        <f t="shared" si="31"/>
        <v>199341</v>
      </c>
      <c r="H61" s="17">
        <f t="shared" si="31"/>
        <v>0</v>
      </c>
      <c r="I61" s="17">
        <f t="shared" si="31"/>
        <v>0</v>
      </c>
      <c r="J61" s="17">
        <f t="shared" si="31"/>
        <v>117496</v>
      </c>
      <c r="K61" s="17">
        <f t="shared" si="31"/>
        <v>0</v>
      </c>
      <c r="L61" s="17">
        <f t="shared" si="31"/>
        <v>0</v>
      </c>
      <c r="M61" s="17">
        <f t="shared" si="31"/>
        <v>0</v>
      </c>
    </row>
    <row r="62" spans="1:13" s="6" customFormat="1" ht="25.5" customHeight="1" x14ac:dyDescent="0.2">
      <c r="A62" s="64" t="s">
        <v>135</v>
      </c>
      <c r="B62" s="64" t="s">
        <v>156</v>
      </c>
      <c r="C62" s="24">
        <f t="shared" ref="C62:C76" si="32">SUM(D62,G62,H62:M62)</f>
        <v>159853</v>
      </c>
      <c r="D62" s="19">
        <f t="shared" si="1"/>
        <v>96003</v>
      </c>
      <c r="E62" s="21">
        <v>77679</v>
      </c>
      <c r="F62" s="21">
        <v>18324</v>
      </c>
      <c r="G62" s="21">
        <v>48850</v>
      </c>
      <c r="H62" s="21"/>
      <c r="I62" s="21"/>
      <c r="J62" s="21">
        <v>15000</v>
      </c>
      <c r="K62" s="26"/>
      <c r="L62" s="38"/>
      <c r="M62" s="26"/>
    </row>
    <row r="63" spans="1:13" s="29" customFormat="1" ht="15.75" customHeight="1" x14ac:dyDescent="0.2">
      <c r="A63" s="88" t="s">
        <v>158</v>
      </c>
      <c r="B63" s="88" t="s">
        <v>159</v>
      </c>
      <c r="C63" s="24">
        <f>SUM(D63,G63,H63:M63)</f>
        <v>54634</v>
      </c>
      <c r="D63" s="19">
        <f>SUM(E63:F63)</f>
        <v>2234</v>
      </c>
      <c r="E63" s="27">
        <v>1800</v>
      </c>
      <c r="F63" s="27">
        <v>434</v>
      </c>
      <c r="G63" s="27">
        <v>2000</v>
      </c>
      <c r="H63" s="27"/>
      <c r="I63" s="27"/>
      <c r="J63" s="27"/>
      <c r="K63" s="27">
        <v>50400</v>
      </c>
      <c r="L63" s="74"/>
      <c r="M63" s="28"/>
    </row>
    <row r="64" spans="1:13" s="29" customFormat="1" ht="27" customHeight="1" x14ac:dyDescent="0.2">
      <c r="A64" s="88" t="s">
        <v>158</v>
      </c>
      <c r="B64" s="88" t="s">
        <v>317</v>
      </c>
      <c r="C64" s="24">
        <f>SUM(D64,G64,H64:M64)</f>
        <v>8316</v>
      </c>
      <c r="D64" s="19">
        <f>SUM(E64:F64)</f>
        <v>1116</v>
      </c>
      <c r="E64" s="27">
        <v>900</v>
      </c>
      <c r="F64" s="27">
        <v>216</v>
      </c>
      <c r="G64" s="27"/>
      <c r="H64" s="27"/>
      <c r="I64" s="27"/>
      <c r="J64" s="27"/>
      <c r="K64" s="27">
        <v>7200</v>
      </c>
      <c r="L64" s="74"/>
      <c r="M64" s="28"/>
    </row>
    <row r="65" spans="1:13" s="6" customFormat="1" ht="15.75" customHeight="1" x14ac:dyDescent="0.2">
      <c r="A65" s="88" t="s">
        <v>157</v>
      </c>
      <c r="B65" s="64" t="s">
        <v>318</v>
      </c>
      <c r="C65" s="24">
        <f>SUM(D65,G65,H65:M65)</f>
        <v>111221</v>
      </c>
      <c r="D65" s="19">
        <f>SUM(E65:F65)</f>
        <v>111198</v>
      </c>
      <c r="E65" s="21">
        <v>89777</v>
      </c>
      <c r="F65" s="21">
        <v>21421</v>
      </c>
      <c r="G65" s="21">
        <v>23</v>
      </c>
      <c r="H65" s="21"/>
      <c r="I65" s="21"/>
      <c r="J65" s="21">
        <v>0</v>
      </c>
      <c r="K65" s="26"/>
      <c r="L65" s="38"/>
      <c r="M65" s="26"/>
    </row>
    <row r="66" spans="1:13" s="6" customFormat="1" ht="15.75" customHeight="1" x14ac:dyDescent="0.2">
      <c r="A66" s="88" t="s">
        <v>157</v>
      </c>
      <c r="B66" s="64" t="s">
        <v>319</v>
      </c>
      <c r="C66" s="24">
        <f>SUM(D66,G66,H66:M66)</f>
        <v>14898</v>
      </c>
      <c r="D66" s="19">
        <f>SUM(E66:F66)</f>
        <v>13998</v>
      </c>
      <c r="E66" s="21">
        <v>10811</v>
      </c>
      <c r="F66" s="21">
        <v>3187</v>
      </c>
      <c r="G66" s="21">
        <v>900</v>
      </c>
      <c r="H66" s="21"/>
      <c r="I66" s="21"/>
      <c r="J66" s="21">
        <v>0</v>
      </c>
      <c r="K66" s="26"/>
      <c r="L66" s="38"/>
      <c r="M66" s="26"/>
    </row>
    <row r="67" spans="1:13" s="6" customFormat="1" ht="15.75" customHeight="1" x14ac:dyDescent="0.2">
      <c r="A67" s="64" t="s">
        <v>122</v>
      </c>
      <c r="B67" s="64" t="s">
        <v>272</v>
      </c>
      <c r="C67" s="24">
        <f>SUM(D67,G67,H67:M67)</f>
        <v>71000</v>
      </c>
      <c r="D67" s="19">
        <f>SUM(E67:F67)</f>
        <v>0</v>
      </c>
      <c r="E67" s="21"/>
      <c r="F67" s="21"/>
      <c r="G67" s="21"/>
      <c r="H67" s="21"/>
      <c r="I67" s="21"/>
      <c r="J67" s="21">
        <v>71000</v>
      </c>
      <c r="K67" s="26"/>
      <c r="L67" s="38"/>
      <c r="M67" s="26"/>
    </row>
    <row r="68" spans="1:13" s="6" customFormat="1" ht="15.75" customHeight="1" x14ac:dyDescent="0.2">
      <c r="A68" s="64" t="s">
        <v>122</v>
      </c>
      <c r="B68" s="64" t="s">
        <v>225</v>
      </c>
      <c r="C68" s="24">
        <f t="shared" ref="C68:C73" si="33">SUM(D68,G68,H68:M68)</f>
        <v>422830</v>
      </c>
      <c r="D68" s="19">
        <f t="shared" ref="D68:D73" si="34">SUM(E68:F68)</f>
        <v>0</v>
      </c>
      <c r="E68" s="21"/>
      <c r="F68" s="21"/>
      <c r="G68" s="21"/>
      <c r="H68" s="21"/>
      <c r="I68" s="21"/>
      <c r="J68" s="21">
        <v>422830</v>
      </c>
      <c r="K68" s="26"/>
      <c r="L68" s="38"/>
      <c r="M68" s="26"/>
    </row>
    <row r="69" spans="1:13" s="6" customFormat="1" ht="26.25" customHeight="1" x14ac:dyDescent="0.2">
      <c r="A69" s="64" t="s">
        <v>122</v>
      </c>
      <c r="B69" s="64" t="s">
        <v>273</v>
      </c>
      <c r="C69" s="24">
        <f t="shared" si="33"/>
        <v>79464</v>
      </c>
      <c r="D69" s="19">
        <f t="shared" si="34"/>
        <v>0</v>
      </c>
      <c r="E69" s="21"/>
      <c r="F69" s="21"/>
      <c r="G69" s="21"/>
      <c r="H69" s="21"/>
      <c r="I69" s="21"/>
      <c r="J69" s="21">
        <v>79464</v>
      </c>
      <c r="K69" s="26"/>
      <c r="L69" s="38"/>
      <c r="M69" s="26"/>
    </row>
    <row r="70" spans="1:13" s="6" customFormat="1" ht="15.75" customHeight="1" x14ac:dyDescent="0.2">
      <c r="A70" s="64" t="s">
        <v>183</v>
      </c>
      <c r="B70" s="64" t="s">
        <v>320</v>
      </c>
      <c r="C70" s="24">
        <f t="shared" si="33"/>
        <v>752178</v>
      </c>
      <c r="D70" s="19">
        <f t="shared" si="34"/>
        <v>0</v>
      </c>
      <c r="E70" s="21"/>
      <c r="F70" s="21"/>
      <c r="G70" s="21">
        <v>702178</v>
      </c>
      <c r="H70" s="21"/>
      <c r="I70" s="21"/>
      <c r="J70" s="21">
        <v>50000</v>
      </c>
      <c r="K70" s="26"/>
      <c r="L70" s="38"/>
      <c r="M70" s="26"/>
    </row>
    <row r="71" spans="1:13" s="6" customFormat="1" ht="15.75" customHeight="1" x14ac:dyDescent="0.2">
      <c r="A71" s="64" t="s">
        <v>183</v>
      </c>
      <c r="B71" s="64" t="s">
        <v>321</v>
      </c>
      <c r="C71" s="24">
        <f t="shared" ref="C71" si="35">SUM(D71,G71,H71:M71)</f>
        <v>191585</v>
      </c>
      <c r="D71" s="19">
        <f t="shared" ref="D71" si="36">SUM(E71:F71)</f>
        <v>0</v>
      </c>
      <c r="E71" s="21"/>
      <c r="F71" s="21"/>
      <c r="G71" s="21">
        <v>191585</v>
      </c>
      <c r="H71" s="21"/>
      <c r="I71" s="21"/>
      <c r="J71" s="21"/>
      <c r="K71" s="26"/>
      <c r="L71" s="38"/>
      <c r="M71" s="26"/>
    </row>
    <row r="72" spans="1:13" s="6" customFormat="1" ht="15.75" customHeight="1" x14ac:dyDescent="0.2">
      <c r="A72" s="64" t="s">
        <v>183</v>
      </c>
      <c r="B72" s="64" t="s">
        <v>230</v>
      </c>
      <c r="C72" s="24">
        <f t="shared" si="33"/>
        <v>146800</v>
      </c>
      <c r="D72" s="19">
        <f t="shared" si="34"/>
        <v>0</v>
      </c>
      <c r="E72" s="21"/>
      <c r="F72" s="21"/>
      <c r="G72" s="21"/>
      <c r="H72" s="21"/>
      <c r="I72" s="21"/>
      <c r="J72" s="21">
        <v>146800</v>
      </c>
      <c r="K72" s="26"/>
      <c r="L72" s="38"/>
      <c r="M72" s="26"/>
    </row>
    <row r="73" spans="1:13" s="6" customFormat="1" ht="14.25" customHeight="1" x14ac:dyDescent="0.2">
      <c r="A73" s="64" t="s">
        <v>183</v>
      </c>
      <c r="B73" s="64"/>
      <c r="C73" s="24">
        <f t="shared" si="33"/>
        <v>0</v>
      </c>
      <c r="D73" s="19">
        <f t="shared" si="34"/>
        <v>0</v>
      </c>
      <c r="E73" s="21"/>
      <c r="F73" s="21"/>
      <c r="G73" s="21"/>
      <c r="H73" s="21"/>
      <c r="I73" s="21"/>
      <c r="J73" s="21"/>
      <c r="K73" s="26"/>
      <c r="L73" s="38"/>
      <c r="M73" s="26"/>
    </row>
    <row r="74" spans="1:13" s="6" customFormat="1" ht="15.75" customHeight="1" x14ac:dyDescent="0.2">
      <c r="A74" s="64" t="s">
        <v>183</v>
      </c>
      <c r="B74" s="64" t="s">
        <v>274</v>
      </c>
      <c r="C74" s="24">
        <f t="shared" ref="C74:C75" si="37">SUM(D74,G74,H74:M74)</f>
        <v>208055</v>
      </c>
      <c r="D74" s="19">
        <f t="shared" ref="D74:D75" si="38">SUM(E74:F74)</f>
        <v>0</v>
      </c>
      <c r="E74" s="21"/>
      <c r="F74" s="21"/>
      <c r="G74" s="21"/>
      <c r="H74" s="21"/>
      <c r="I74" s="21"/>
      <c r="J74" s="21">
        <v>208055</v>
      </c>
      <c r="K74" s="26"/>
      <c r="L74" s="38"/>
      <c r="M74" s="26"/>
    </row>
    <row r="75" spans="1:13" s="6" customFormat="1" ht="15.75" customHeight="1" x14ac:dyDescent="0.2">
      <c r="A75" s="86" t="s">
        <v>121</v>
      </c>
      <c r="B75" s="64" t="s">
        <v>52</v>
      </c>
      <c r="C75" s="24">
        <f t="shared" si="37"/>
        <v>53501</v>
      </c>
      <c r="D75" s="19">
        <f t="shared" si="38"/>
        <v>30163</v>
      </c>
      <c r="E75" s="21">
        <v>24406</v>
      </c>
      <c r="F75" s="21">
        <v>5757</v>
      </c>
      <c r="G75" s="23">
        <v>23338</v>
      </c>
      <c r="H75" s="19"/>
      <c r="I75" s="19"/>
      <c r="J75" s="19"/>
      <c r="K75" s="26"/>
      <c r="L75" s="38"/>
      <c r="M75" s="26"/>
    </row>
    <row r="76" spans="1:13" s="6" customFormat="1" ht="15.75" customHeight="1" x14ac:dyDescent="0.2">
      <c r="A76" s="86" t="s">
        <v>121</v>
      </c>
      <c r="B76" s="64" t="s">
        <v>322</v>
      </c>
      <c r="C76" s="24">
        <f t="shared" si="32"/>
        <v>13000</v>
      </c>
      <c r="D76" s="19">
        <f t="shared" si="1"/>
        <v>0</v>
      </c>
      <c r="E76" s="21"/>
      <c r="F76" s="21"/>
      <c r="G76" s="23">
        <v>13000</v>
      </c>
      <c r="H76" s="19"/>
      <c r="I76" s="19"/>
      <c r="J76" s="19"/>
      <c r="K76" s="26"/>
      <c r="L76" s="38"/>
      <c r="M76" s="26"/>
    </row>
    <row r="77" spans="1:13" s="6" customFormat="1" ht="15.75" customHeight="1" x14ac:dyDescent="0.2">
      <c r="A77" s="65" t="s">
        <v>123</v>
      </c>
      <c r="B77" s="65" t="s">
        <v>119</v>
      </c>
      <c r="C77" s="82">
        <f>SUM(C62:C76)</f>
        <v>2287335</v>
      </c>
      <c r="D77" s="82">
        <f t="shared" ref="D77:M77" si="39">SUM(D62:D76)</f>
        <v>254712</v>
      </c>
      <c r="E77" s="82">
        <f t="shared" si="39"/>
        <v>205373</v>
      </c>
      <c r="F77" s="82">
        <f t="shared" si="39"/>
        <v>49339</v>
      </c>
      <c r="G77" s="82">
        <f t="shared" si="39"/>
        <v>981874</v>
      </c>
      <c r="H77" s="82">
        <f t="shared" si="39"/>
        <v>0</v>
      </c>
      <c r="I77" s="82">
        <f t="shared" si="39"/>
        <v>0</v>
      </c>
      <c r="J77" s="82">
        <f t="shared" si="39"/>
        <v>993149</v>
      </c>
      <c r="K77" s="82">
        <f t="shared" si="39"/>
        <v>57600</v>
      </c>
      <c r="L77" s="82">
        <f t="shared" si="39"/>
        <v>0</v>
      </c>
      <c r="M77" s="82">
        <f t="shared" si="39"/>
        <v>0</v>
      </c>
    </row>
    <row r="78" spans="1:13" s="6" customFormat="1" ht="15.75" customHeight="1" x14ac:dyDescent="0.2">
      <c r="A78" s="89" t="s">
        <v>196</v>
      </c>
      <c r="B78" s="65" t="s">
        <v>194</v>
      </c>
      <c r="C78" s="30">
        <f>(C79+C80)</f>
        <v>74885</v>
      </c>
      <c r="D78" s="30">
        <f t="shared" ref="D78:M78" si="40">(D79+D80)</f>
        <v>0</v>
      </c>
      <c r="E78" s="30">
        <f t="shared" si="40"/>
        <v>0</v>
      </c>
      <c r="F78" s="30">
        <f t="shared" si="40"/>
        <v>0</v>
      </c>
      <c r="G78" s="30">
        <f t="shared" si="40"/>
        <v>6200</v>
      </c>
      <c r="H78" s="30">
        <f t="shared" si="40"/>
        <v>68685</v>
      </c>
      <c r="I78" s="30">
        <f t="shared" si="40"/>
        <v>0</v>
      </c>
      <c r="J78" s="30">
        <f t="shared" si="40"/>
        <v>0</v>
      </c>
      <c r="K78" s="30">
        <f t="shared" si="40"/>
        <v>0</v>
      </c>
      <c r="L78" s="30">
        <f t="shared" si="40"/>
        <v>0</v>
      </c>
      <c r="M78" s="30">
        <f t="shared" si="40"/>
        <v>0</v>
      </c>
    </row>
    <row r="79" spans="1:13" s="6" customFormat="1" ht="24.75" customHeight="1" x14ac:dyDescent="0.2">
      <c r="A79" s="90"/>
      <c r="B79" s="62" t="s">
        <v>195</v>
      </c>
      <c r="C79" s="23">
        <f>SUM(D79,G79,H79:M79)</f>
        <v>68685</v>
      </c>
      <c r="D79" s="23">
        <f>SUM(E79:F79)</f>
        <v>0</v>
      </c>
      <c r="E79" s="54"/>
      <c r="F79" s="54"/>
      <c r="G79" s="54">
        <v>0</v>
      </c>
      <c r="H79" s="67">
        <v>68685</v>
      </c>
      <c r="I79" s="54"/>
      <c r="J79" s="54"/>
      <c r="K79" s="54"/>
      <c r="L79" s="75"/>
      <c r="M79" s="54"/>
    </row>
    <row r="80" spans="1:13" s="6" customFormat="1" ht="24.75" customHeight="1" x14ac:dyDescent="0.2">
      <c r="A80" s="90"/>
      <c r="B80" s="62" t="s">
        <v>240</v>
      </c>
      <c r="C80" s="23">
        <f>SUM(D80,G80,H80:M80)</f>
        <v>6200</v>
      </c>
      <c r="D80" s="23">
        <f>SUM(E80:F80)</f>
        <v>0</v>
      </c>
      <c r="E80" s="54"/>
      <c r="F80" s="54"/>
      <c r="G80" s="54">
        <v>6200</v>
      </c>
      <c r="H80" s="54"/>
      <c r="I80" s="54"/>
      <c r="J80" s="54"/>
      <c r="K80" s="54"/>
      <c r="L80" s="75"/>
      <c r="M80" s="54"/>
    </row>
    <row r="81" spans="1:13" s="6" customFormat="1" ht="15.75" customHeight="1" x14ac:dyDescent="0.2">
      <c r="A81" s="65" t="s">
        <v>94</v>
      </c>
      <c r="B81" s="65" t="s">
        <v>95</v>
      </c>
      <c r="C81" s="17">
        <f>SUM(C82:C87)</f>
        <v>197190</v>
      </c>
      <c r="D81" s="17">
        <f t="shared" ref="D81:M81" si="41">SUM(D82:D87)</f>
        <v>0</v>
      </c>
      <c r="E81" s="17">
        <f t="shared" si="41"/>
        <v>0</v>
      </c>
      <c r="F81" s="17">
        <f t="shared" si="41"/>
        <v>0</v>
      </c>
      <c r="G81" s="17">
        <f t="shared" si="41"/>
        <v>77880</v>
      </c>
      <c r="H81" s="17">
        <f t="shared" si="41"/>
        <v>0</v>
      </c>
      <c r="I81" s="17">
        <f t="shared" si="41"/>
        <v>0</v>
      </c>
      <c r="J81" s="17">
        <f t="shared" si="41"/>
        <v>119310</v>
      </c>
      <c r="K81" s="17">
        <f t="shared" si="41"/>
        <v>0</v>
      </c>
      <c r="L81" s="17">
        <f t="shared" si="41"/>
        <v>0</v>
      </c>
      <c r="M81" s="17">
        <f t="shared" si="41"/>
        <v>0</v>
      </c>
    </row>
    <row r="82" spans="1:13" s="6" customFormat="1" ht="30" customHeight="1" x14ac:dyDescent="0.2">
      <c r="A82" s="36"/>
      <c r="B82" s="36" t="s">
        <v>154</v>
      </c>
      <c r="C82" s="19">
        <f t="shared" ref="C82:C87" si="42">SUM(D82,G82,H82:M82)</f>
        <v>7500</v>
      </c>
      <c r="D82" s="19">
        <f t="shared" ref="D82:D87" si="43">SUM(E82:F82)</f>
        <v>0</v>
      </c>
      <c r="E82" s="22"/>
      <c r="F82" s="19"/>
      <c r="G82" s="19"/>
      <c r="H82" s="19"/>
      <c r="I82" s="19"/>
      <c r="J82" s="21">
        <v>7500</v>
      </c>
      <c r="K82" s="19"/>
      <c r="L82" s="72"/>
      <c r="M82" s="19"/>
    </row>
    <row r="83" spans="1:13" s="6" customFormat="1" ht="15.75" customHeight="1" x14ac:dyDescent="0.2">
      <c r="A83" s="64"/>
      <c r="B83" s="91" t="s">
        <v>202</v>
      </c>
      <c r="C83" s="19">
        <f t="shared" si="42"/>
        <v>21000</v>
      </c>
      <c r="D83" s="19">
        <f t="shared" si="43"/>
        <v>0</v>
      </c>
      <c r="E83" s="26"/>
      <c r="F83" s="26"/>
      <c r="G83" s="21">
        <v>3000</v>
      </c>
      <c r="H83" s="26"/>
      <c r="I83" s="26"/>
      <c r="J83" s="21">
        <v>18000</v>
      </c>
      <c r="K83" s="26"/>
      <c r="L83" s="38"/>
      <c r="M83" s="26"/>
    </row>
    <row r="84" spans="1:13" s="6" customFormat="1" ht="15" customHeight="1" x14ac:dyDescent="0.2">
      <c r="A84" s="64"/>
      <c r="B84" s="91" t="s">
        <v>241</v>
      </c>
      <c r="C84" s="19">
        <f t="shared" si="42"/>
        <v>124690</v>
      </c>
      <c r="D84" s="19">
        <f t="shared" si="43"/>
        <v>0</v>
      </c>
      <c r="E84" s="26"/>
      <c r="F84" s="26"/>
      <c r="G84" s="21">
        <v>31880</v>
      </c>
      <c r="H84" s="26"/>
      <c r="I84" s="26"/>
      <c r="J84" s="21">
        <v>92810</v>
      </c>
      <c r="K84" s="26"/>
      <c r="L84" s="38"/>
      <c r="M84" s="26"/>
    </row>
    <row r="85" spans="1:13" s="6" customFormat="1" ht="24" customHeight="1" x14ac:dyDescent="0.2">
      <c r="A85" s="64"/>
      <c r="B85" s="91" t="s">
        <v>209</v>
      </c>
      <c r="C85" s="19">
        <f t="shared" si="42"/>
        <v>20000</v>
      </c>
      <c r="D85" s="19">
        <f t="shared" si="43"/>
        <v>0</v>
      </c>
      <c r="E85" s="26"/>
      <c r="F85" s="26"/>
      <c r="G85" s="21">
        <v>20000</v>
      </c>
      <c r="H85" s="26"/>
      <c r="I85" s="26"/>
      <c r="J85" s="21"/>
      <c r="K85" s="26"/>
      <c r="L85" s="38"/>
      <c r="M85" s="26"/>
    </row>
    <row r="86" spans="1:13" s="6" customFormat="1" ht="24" customHeight="1" x14ac:dyDescent="0.2">
      <c r="A86" s="64"/>
      <c r="B86" s="91" t="s">
        <v>323</v>
      </c>
      <c r="C86" s="19">
        <f t="shared" si="42"/>
        <v>1000</v>
      </c>
      <c r="D86" s="19">
        <f t="shared" si="43"/>
        <v>0</v>
      </c>
      <c r="E86" s="26"/>
      <c r="F86" s="26"/>
      <c r="G86" s="21"/>
      <c r="H86" s="26"/>
      <c r="I86" s="26"/>
      <c r="J86" s="21">
        <v>1000</v>
      </c>
      <c r="K86" s="26"/>
      <c r="L86" s="38"/>
      <c r="M86" s="26"/>
    </row>
    <row r="87" spans="1:13" s="6" customFormat="1" ht="24" customHeight="1" x14ac:dyDescent="0.2">
      <c r="A87" s="64"/>
      <c r="B87" s="91" t="s">
        <v>290</v>
      </c>
      <c r="C87" s="19">
        <f t="shared" si="42"/>
        <v>23000</v>
      </c>
      <c r="D87" s="19">
        <f t="shared" si="43"/>
        <v>0</v>
      </c>
      <c r="E87" s="26"/>
      <c r="F87" s="26"/>
      <c r="G87" s="21">
        <v>23000</v>
      </c>
      <c r="H87" s="26"/>
      <c r="I87" s="26"/>
      <c r="J87" s="21"/>
      <c r="K87" s="26"/>
      <c r="L87" s="38"/>
      <c r="M87" s="26"/>
    </row>
    <row r="88" spans="1:13" s="6" customFormat="1" ht="15.75" customHeight="1" x14ac:dyDescent="0.2">
      <c r="A88" s="65" t="s">
        <v>124</v>
      </c>
      <c r="B88" s="65" t="s">
        <v>119</v>
      </c>
      <c r="C88" s="31">
        <f>C81+C78</f>
        <v>272075</v>
      </c>
      <c r="D88" s="31">
        <f t="shared" ref="D88:M88" si="44">D81+D78</f>
        <v>0</v>
      </c>
      <c r="E88" s="31">
        <f t="shared" si="44"/>
        <v>0</v>
      </c>
      <c r="F88" s="31">
        <f t="shared" si="44"/>
        <v>0</v>
      </c>
      <c r="G88" s="31">
        <f t="shared" si="44"/>
        <v>84080</v>
      </c>
      <c r="H88" s="31">
        <f t="shared" si="44"/>
        <v>68685</v>
      </c>
      <c r="I88" s="31">
        <f t="shared" si="44"/>
        <v>0</v>
      </c>
      <c r="J88" s="31">
        <f t="shared" si="44"/>
        <v>119310</v>
      </c>
      <c r="K88" s="31">
        <f t="shared" si="44"/>
        <v>0</v>
      </c>
      <c r="L88" s="31">
        <f t="shared" si="44"/>
        <v>0</v>
      </c>
      <c r="M88" s="31">
        <f t="shared" si="44"/>
        <v>0</v>
      </c>
    </row>
    <row r="89" spans="1:13" s="6" customFormat="1" ht="36.75" customHeight="1" x14ac:dyDescent="0.2">
      <c r="A89" s="86" t="s">
        <v>106</v>
      </c>
      <c r="B89" s="86" t="s">
        <v>107</v>
      </c>
      <c r="C89" s="24">
        <f>SUM(C90:C114)</f>
        <v>4636255</v>
      </c>
      <c r="D89" s="24">
        <f t="shared" ref="D89:M89" si="45">SUM(D90:D114)</f>
        <v>672311</v>
      </c>
      <c r="E89" s="24">
        <f t="shared" si="45"/>
        <v>521202</v>
      </c>
      <c r="F89" s="24">
        <f t="shared" si="45"/>
        <v>151109</v>
      </c>
      <c r="G89" s="24">
        <f t="shared" si="45"/>
        <v>3393339</v>
      </c>
      <c r="H89" s="24">
        <f t="shared" si="45"/>
        <v>0</v>
      </c>
      <c r="I89" s="24">
        <f t="shared" si="45"/>
        <v>0</v>
      </c>
      <c r="J89" s="24">
        <f t="shared" si="45"/>
        <v>554005</v>
      </c>
      <c r="K89" s="24">
        <f t="shared" si="45"/>
        <v>16600</v>
      </c>
      <c r="L89" s="24">
        <f t="shared" si="45"/>
        <v>0</v>
      </c>
      <c r="M89" s="24">
        <f t="shared" si="45"/>
        <v>0</v>
      </c>
    </row>
    <row r="90" spans="1:13" s="6" customFormat="1" ht="15.75" customHeight="1" x14ac:dyDescent="0.2">
      <c r="A90" s="36"/>
      <c r="B90" s="36" t="s">
        <v>47</v>
      </c>
      <c r="C90" s="19">
        <f>SUM(D90,G90,H90:M90)</f>
        <v>22730</v>
      </c>
      <c r="D90" s="19">
        <f t="shared" ref="D90:D103" si="46">SUM(E90:F90)</f>
        <v>0</v>
      </c>
      <c r="E90" s="22"/>
      <c r="F90" s="19"/>
      <c r="G90" s="19">
        <v>17810</v>
      </c>
      <c r="H90" s="19"/>
      <c r="I90" s="19"/>
      <c r="J90" s="19">
        <v>4920</v>
      </c>
      <c r="K90" s="32"/>
      <c r="L90" s="76"/>
      <c r="M90" s="26"/>
    </row>
    <row r="91" spans="1:13" s="6" customFormat="1" ht="15.75" customHeight="1" x14ac:dyDescent="0.2">
      <c r="A91" s="36"/>
      <c r="B91" s="36" t="s">
        <v>96</v>
      </c>
      <c r="C91" s="19">
        <f t="shared" ref="C91:C103" si="47">SUM(D91,G91,H91:M91)</f>
        <v>7740</v>
      </c>
      <c r="D91" s="19">
        <f t="shared" si="46"/>
        <v>0</v>
      </c>
      <c r="E91" s="22"/>
      <c r="F91" s="19"/>
      <c r="G91" s="19">
        <v>6820</v>
      </c>
      <c r="H91" s="19"/>
      <c r="I91" s="19"/>
      <c r="J91" s="19">
        <v>920</v>
      </c>
      <c r="K91" s="32"/>
      <c r="L91" s="76"/>
      <c r="M91" s="26"/>
    </row>
    <row r="92" spans="1:13" s="6" customFormat="1" ht="15.75" customHeight="1" x14ac:dyDescent="0.2">
      <c r="A92" s="36"/>
      <c r="B92" s="36" t="s">
        <v>93</v>
      </c>
      <c r="C92" s="19">
        <f t="shared" si="47"/>
        <v>27535</v>
      </c>
      <c r="D92" s="19">
        <f t="shared" si="46"/>
        <v>0</v>
      </c>
      <c r="E92" s="22"/>
      <c r="F92" s="19"/>
      <c r="G92" s="19">
        <v>19535</v>
      </c>
      <c r="H92" s="19"/>
      <c r="I92" s="19"/>
      <c r="J92" s="19">
        <v>8000</v>
      </c>
      <c r="K92" s="32"/>
      <c r="L92" s="76"/>
      <c r="M92" s="26"/>
    </row>
    <row r="93" spans="1:13" s="6" customFormat="1" ht="15.75" customHeight="1" x14ac:dyDescent="0.2">
      <c r="A93" s="36"/>
      <c r="B93" s="36" t="s">
        <v>92</v>
      </c>
      <c r="C93" s="19">
        <f t="shared" si="47"/>
        <v>8545</v>
      </c>
      <c r="D93" s="19">
        <f t="shared" si="46"/>
        <v>0</v>
      </c>
      <c r="E93" s="22"/>
      <c r="F93" s="19"/>
      <c r="G93" s="21">
        <v>8245</v>
      </c>
      <c r="H93" s="19"/>
      <c r="I93" s="19"/>
      <c r="J93" s="19">
        <v>300</v>
      </c>
      <c r="K93" s="32"/>
      <c r="L93" s="76"/>
      <c r="M93" s="26"/>
    </row>
    <row r="94" spans="1:13" s="6" customFormat="1" ht="15.75" customHeight="1" x14ac:dyDescent="0.2">
      <c r="A94" s="36"/>
      <c r="B94" s="36" t="s">
        <v>97</v>
      </c>
      <c r="C94" s="19">
        <f t="shared" si="47"/>
        <v>39402</v>
      </c>
      <c r="D94" s="19">
        <f t="shared" si="46"/>
        <v>0</v>
      </c>
      <c r="E94" s="22"/>
      <c r="F94" s="19"/>
      <c r="G94" s="19">
        <v>38223</v>
      </c>
      <c r="H94" s="19"/>
      <c r="I94" s="19"/>
      <c r="J94" s="19">
        <v>1179</v>
      </c>
      <c r="K94" s="32"/>
      <c r="L94" s="76"/>
      <c r="M94" s="26"/>
    </row>
    <row r="95" spans="1:13" s="6" customFormat="1" ht="15.75" customHeight="1" x14ac:dyDescent="0.2">
      <c r="A95" s="64"/>
      <c r="B95" s="35" t="s">
        <v>98</v>
      </c>
      <c r="C95" s="19">
        <f t="shared" si="47"/>
        <v>20390</v>
      </c>
      <c r="D95" s="19">
        <f t="shared" si="46"/>
        <v>0</v>
      </c>
      <c r="E95" s="32"/>
      <c r="F95" s="32"/>
      <c r="G95" s="33">
        <v>19690</v>
      </c>
      <c r="H95" s="32"/>
      <c r="I95" s="32"/>
      <c r="J95" s="33">
        <v>700</v>
      </c>
      <c r="K95" s="32"/>
      <c r="L95" s="76"/>
      <c r="M95" s="26"/>
    </row>
    <row r="96" spans="1:13" s="6" customFormat="1" ht="15.75" customHeight="1" x14ac:dyDescent="0.2">
      <c r="A96" s="64"/>
      <c r="B96" s="35" t="s">
        <v>131</v>
      </c>
      <c r="C96" s="19">
        <f t="shared" si="47"/>
        <v>19155</v>
      </c>
      <c r="D96" s="19">
        <f t="shared" si="46"/>
        <v>0</v>
      </c>
      <c r="E96" s="32"/>
      <c r="F96" s="32"/>
      <c r="G96" s="33">
        <v>12355</v>
      </c>
      <c r="H96" s="32"/>
      <c r="I96" s="32"/>
      <c r="J96" s="33">
        <v>6800</v>
      </c>
      <c r="K96" s="32"/>
      <c r="L96" s="76"/>
      <c r="M96" s="26"/>
    </row>
    <row r="97" spans="1:13" s="6" customFormat="1" ht="15.75" customHeight="1" x14ac:dyDescent="0.2">
      <c r="A97" s="64"/>
      <c r="B97" s="35" t="s">
        <v>132</v>
      </c>
      <c r="C97" s="19">
        <f t="shared" si="47"/>
        <v>23170</v>
      </c>
      <c r="D97" s="19">
        <f t="shared" si="46"/>
        <v>0</v>
      </c>
      <c r="E97" s="32"/>
      <c r="F97" s="32"/>
      <c r="G97" s="33">
        <v>21020</v>
      </c>
      <c r="H97" s="32"/>
      <c r="I97" s="32"/>
      <c r="J97" s="33">
        <v>2150</v>
      </c>
      <c r="K97" s="32"/>
      <c r="L97" s="76"/>
      <c r="M97" s="26"/>
    </row>
    <row r="98" spans="1:13" s="6" customFormat="1" ht="15.75" customHeight="1" x14ac:dyDescent="0.2">
      <c r="A98" s="64"/>
      <c r="B98" s="35" t="s">
        <v>85</v>
      </c>
      <c r="C98" s="19">
        <f t="shared" si="47"/>
        <v>17298</v>
      </c>
      <c r="D98" s="19">
        <f t="shared" si="46"/>
        <v>0</v>
      </c>
      <c r="E98" s="32"/>
      <c r="F98" s="32"/>
      <c r="G98" s="33">
        <v>17298</v>
      </c>
      <c r="H98" s="32"/>
      <c r="I98" s="32"/>
      <c r="J98" s="33"/>
      <c r="K98" s="32"/>
      <c r="L98" s="76"/>
      <c r="M98" s="26"/>
    </row>
    <row r="99" spans="1:13" s="6" customFormat="1" ht="15.75" customHeight="1" x14ac:dyDescent="0.2">
      <c r="A99" s="64"/>
      <c r="B99" s="35" t="s">
        <v>105</v>
      </c>
      <c r="C99" s="19">
        <f t="shared" si="47"/>
        <v>18920</v>
      </c>
      <c r="D99" s="19">
        <f t="shared" si="46"/>
        <v>0</v>
      </c>
      <c r="E99" s="32"/>
      <c r="F99" s="32"/>
      <c r="G99" s="33">
        <v>17920</v>
      </c>
      <c r="H99" s="32"/>
      <c r="I99" s="32"/>
      <c r="J99" s="33">
        <v>1000</v>
      </c>
      <c r="K99" s="32"/>
      <c r="L99" s="76"/>
      <c r="M99" s="26"/>
    </row>
    <row r="100" spans="1:13" s="6" customFormat="1" ht="15.75" customHeight="1" x14ac:dyDescent="0.2">
      <c r="A100" s="64"/>
      <c r="B100" s="35" t="s">
        <v>291</v>
      </c>
      <c r="C100" s="19">
        <f t="shared" si="47"/>
        <v>1763193</v>
      </c>
      <c r="D100" s="19">
        <f t="shared" si="46"/>
        <v>243547</v>
      </c>
      <c r="E100" s="33">
        <v>189261</v>
      </c>
      <c r="F100" s="33">
        <v>54286</v>
      </c>
      <c r="G100" s="33">
        <v>1514296</v>
      </c>
      <c r="H100" s="33"/>
      <c r="I100" s="33"/>
      <c r="J100" s="33"/>
      <c r="K100" s="33">
        <v>5350</v>
      </c>
      <c r="L100" s="77"/>
      <c r="M100" s="21"/>
    </row>
    <row r="101" spans="1:13" s="6" customFormat="1" ht="15.75" customHeight="1" x14ac:dyDescent="0.2">
      <c r="A101" s="64"/>
      <c r="B101" s="35" t="s">
        <v>292</v>
      </c>
      <c r="C101" s="19">
        <f t="shared" si="47"/>
        <v>116481</v>
      </c>
      <c r="D101" s="19">
        <f t="shared" si="46"/>
        <v>0</v>
      </c>
      <c r="E101" s="33"/>
      <c r="F101" s="33"/>
      <c r="G101" s="33">
        <v>116481</v>
      </c>
      <c r="H101" s="33"/>
      <c r="I101" s="33"/>
      <c r="J101" s="33"/>
      <c r="K101" s="33"/>
      <c r="L101" s="77"/>
      <c r="M101" s="21"/>
    </row>
    <row r="102" spans="1:13" s="6" customFormat="1" ht="15.75" customHeight="1" x14ac:dyDescent="0.2">
      <c r="A102" s="64"/>
      <c r="B102" s="35" t="s">
        <v>267</v>
      </c>
      <c r="C102" s="19">
        <f t="shared" ref="C102" si="48">SUM(D102,G102,H102:M102)</f>
        <v>724324</v>
      </c>
      <c r="D102" s="19">
        <f t="shared" ref="D102" si="49">SUM(E102:F102)</f>
        <v>27523</v>
      </c>
      <c r="E102" s="33">
        <v>22242</v>
      </c>
      <c r="F102" s="33">
        <v>5281</v>
      </c>
      <c r="G102" s="33">
        <v>687447</v>
      </c>
      <c r="H102" s="33"/>
      <c r="I102" s="33"/>
      <c r="J102" s="33">
        <v>6754</v>
      </c>
      <c r="K102" s="33">
        <v>2600</v>
      </c>
      <c r="L102" s="77"/>
      <c r="M102" s="21"/>
    </row>
    <row r="103" spans="1:13" s="6" customFormat="1" ht="15.75" customHeight="1" x14ac:dyDescent="0.2">
      <c r="A103" s="64"/>
      <c r="B103" s="35" t="s">
        <v>265</v>
      </c>
      <c r="C103" s="19">
        <f t="shared" si="47"/>
        <v>130775</v>
      </c>
      <c r="D103" s="19">
        <f t="shared" si="46"/>
        <v>18641</v>
      </c>
      <c r="E103" s="33">
        <v>15022</v>
      </c>
      <c r="F103" s="33">
        <v>3619</v>
      </c>
      <c r="G103" s="33">
        <v>110084</v>
      </c>
      <c r="H103" s="33"/>
      <c r="I103" s="33"/>
      <c r="J103" s="33"/>
      <c r="K103" s="33">
        <v>2050</v>
      </c>
      <c r="L103" s="77"/>
      <c r="M103" s="21"/>
    </row>
    <row r="104" spans="1:13" s="6" customFormat="1" ht="15.75" customHeight="1" x14ac:dyDescent="0.2">
      <c r="A104" s="64"/>
      <c r="B104" s="35" t="s">
        <v>266</v>
      </c>
      <c r="C104" s="19">
        <f t="shared" ref="C104" si="50">SUM(D104,G104,H104:M104)</f>
        <v>353157</v>
      </c>
      <c r="D104" s="19">
        <f t="shared" ref="D104" si="51">SUM(E104:F104)</f>
        <v>37528</v>
      </c>
      <c r="E104" s="33">
        <v>30242</v>
      </c>
      <c r="F104" s="33">
        <v>7286</v>
      </c>
      <c r="G104" s="33">
        <v>313629</v>
      </c>
      <c r="H104" s="33"/>
      <c r="I104" s="33"/>
      <c r="J104" s="33"/>
      <c r="K104" s="33">
        <v>2000</v>
      </c>
      <c r="L104" s="77"/>
      <c r="M104" s="21"/>
    </row>
    <row r="105" spans="1:13" s="6" customFormat="1" ht="15.75" customHeight="1" x14ac:dyDescent="0.2">
      <c r="A105" s="64"/>
      <c r="B105" s="35" t="s">
        <v>263</v>
      </c>
      <c r="C105" s="19">
        <f t="shared" ref="C105:C113" si="52">SUM(D105,G105,H105:M105)</f>
        <v>131204</v>
      </c>
      <c r="D105" s="19">
        <f t="shared" ref="D105:D112" si="53">SUM(E105:F105)</f>
        <v>10854</v>
      </c>
      <c r="E105" s="33">
        <v>8459</v>
      </c>
      <c r="F105" s="33">
        <v>2395</v>
      </c>
      <c r="G105" s="33">
        <v>109850</v>
      </c>
      <c r="H105" s="33"/>
      <c r="I105" s="33"/>
      <c r="J105" s="33">
        <v>8000</v>
      </c>
      <c r="K105" s="33">
        <v>2500</v>
      </c>
      <c r="L105" s="77"/>
      <c r="M105" s="21"/>
    </row>
    <row r="106" spans="1:13" s="6" customFormat="1" ht="15.75" customHeight="1" x14ac:dyDescent="0.2">
      <c r="A106" s="64"/>
      <c r="B106" s="35" t="s">
        <v>264</v>
      </c>
      <c r="C106" s="19">
        <f t="shared" si="52"/>
        <v>62160</v>
      </c>
      <c r="D106" s="19">
        <f t="shared" si="53"/>
        <v>18281</v>
      </c>
      <c r="E106" s="33">
        <v>14792</v>
      </c>
      <c r="F106" s="33">
        <v>3489</v>
      </c>
      <c r="G106" s="33">
        <v>41779</v>
      </c>
      <c r="H106" s="33"/>
      <c r="I106" s="33"/>
      <c r="J106" s="33"/>
      <c r="K106" s="33">
        <v>2100</v>
      </c>
      <c r="L106" s="77"/>
      <c r="M106" s="21"/>
    </row>
    <row r="107" spans="1:13" s="6" customFormat="1" ht="15.75" customHeight="1" x14ac:dyDescent="0.2">
      <c r="A107" s="64"/>
      <c r="B107" s="35" t="s">
        <v>326</v>
      </c>
      <c r="C107" s="19">
        <f t="shared" si="52"/>
        <v>25010</v>
      </c>
      <c r="D107" s="19">
        <f t="shared" si="53"/>
        <v>0</v>
      </c>
      <c r="E107" s="33"/>
      <c r="F107" s="33"/>
      <c r="G107" s="33">
        <v>25010</v>
      </c>
      <c r="H107" s="33"/>
      <c r="I107" s="33"/>
      <c r="J107" s="33"/>
      <c r="K107" s="33"/>
      <c r="L107" s="77"/>
      <c r="M107" s="21"/>
    </row>
    <row r="108" spans="1:13" s="6" customFormat="1" ht="15.75" customHeight="1" x14ac:dyDescent="0.2">
      <c r="A108" s="64"/>
      <c r="B108" s="35" t="s">
        <v>325</v>
      </c>
      <c r="C108" s="19">
        <f t="shared" ref="C108" si="54">SUM(D108,G108,H108:M108)</f>
        <v>25610</v>
      </c>
      <c r="D108" s="19">
        <f t="shared" ref="D108" si="55">SUM(E108:F108)</f>
        <v>0</v>
      </c>
      <c r="E108" s="33"/>
      <c r="F108" s="33"/>
      <c r="G108" s="33">
        <v>25610</v>
      </c>
      <c r="H108" s="33"/>
      <c r="I108" s="33"/>
      <c r="J108" s="33"/>
      <c r="K108" s="33"/>
      <c r="L108" s="77"/>
      <c r="M108" s="21"/>
    </row>
    <row r="109" spans="1:13" s="6" customFormat="1" ht="15.75" customHeight="1" x14ac:dyDescent="0.2">
      <c r="A109" s="64"/>
      <c r="B109" s="35" t="s">
        <v>327</v>
      </c>
      <c r="C109" s="19">
        <f t="shared" si="52"/>
        <v>23000</v>
      </c>
      <c r="D109" s="19">
        <f t="shared" si="53"/>
        <v>0</v>
      </c>
      <c r="E109" s="33"/>
      <c r="F109" s="33"/>
      <c r="G109" s="33">
        <v>23000</v>
      </c>
      <c r="H109" s="33"/>
      <c r="I109" s="33"/>
      <c r="J109" s="33"/>
      <c r="K109" s="33"/>
      <c r="L109" s="77"/>
      <c r="M109" s="21"/>
    </row>
    <row r="110" spans="1:13" s="6" customFormat="1" ht="15.75" customHeight="1" x14ac:dyDescent="0.2">
      <c r="A110" s="64"/>
      <c r="B110" s="35" t="s">
        <v>328</v>
      </c>
      <c r="C110" s="19">
        <f t="shared" si="52"/>
        <v>6198</v>
      </c>
      <c r="D110" s="19">
        <f t="shared" si="53"/>
        <v>1788</v>
      </c>
      <c r="E110" s="33">
        <v>1328</v>
      </c>
      <c r="F110" s="33">
        <v>460</v>
      </c>
      <c r="G110" s="33">
        <v>4410</v>
      </c>
      <c r="H110" s="33"/>
      <c r="I110" s="33"/>
      <c r="J110" s="33"/>
      <c r="K110" s="33"/>
      <c r="L110" s="77"/>
      <c r="M110" s="21"/>
    </row>
    <row r="111" spans="1:13" s="6" customFormat="1" ht="15.75" customHeight="1" x14ac:dyDescent="0.2">
      <c r="A111" s="64"/>
      <c r="B111" s="35" t="s">
        <v>329</v>
      </c>
      <c r="C111" s="19">
        <f t="shared" si="52"/>
        <v>14037</v>
      </c>
      <c r="D111" s="19">
        <f t="shared" si="53"/>
        <v>0</v>
      </c>
      <c r="E111" s="33"/>
      <c r="F111" s="33"/>
      <c r="G111" s="33">
        <v>14037</v>
      </c>
      <c r="H111" s="33"/>
      <c r="I111" s="33"/>
      <c r="J111" s="33"/>
      <c r="K111" s="33"/>
      <c r="L111" s="77"/>
      <c r="M111" s="21"/>
    </row>
    <row r="112" spans="1:13" s="6" customFormat="1" ht="15.75" customHeight="1" x14ac:dyDescent="0.2">
      <c r="A112" s="64"/>
      <c r="B112" s="35" t="s">
        <v>330</v>
      </c>
      <c r="C112" s="19">
        <f t="shared" si="52"/>
        <v>10059</v>
      </c>
      <c r="D112" s="19">
        <f t="shared" si="53"/>
        <v>8559</v>
      </c>
      <c r="E112" s="33">
        <v>6706</v>
      </c>
      <c r="F112" s="33">
        <v>1853</v>
      </c>
      <c r="G112" s="33">
        <v>1500</v>
      </c>
      <c r="H112" s="33"/>
      <c r="I112" s="33"/>
      <c r="J112" s="33"/>
      <c r="K112" s="33"/>
      <c r="L112" s="77"/>
      <c r="M112" s="21"/>
    </row>
    <row r="113" spans="1:18" s="6" customFormat="1" ht="15.75" customHeight="1" x14ac:dyDescent="0.2">
      <c r="A113" s="64"/>
      <c r="B113" s="35" t="s">
        <v>331</v>
      </c>
      <c r="C113" s="19">
        <f t="shared" si="52"/>
        <v>62000</v>
      </c>
      <c r="D113" s="19"/>
      <c r="E113" s="33"/>
      <c r="F113" s="33"/>
      <c r="G113" s="33">
        <v>62000</v>
      </c>
      <c r="H113" s="33"/>
      <c r="I113" s="33"/>
      <c r="J113" s="33"/>
      <c r="K113" s="33"/>
      <c r="L113" s="77"/>
      <c r="M113" s="21"/>
    </row>
    <row r="114" spans="1:18" s="6" customFormat="1" ht="15.75" customHeight="1" x14ac:dyDescent="0.2">
      <c r="A114" s="64"/>
      <c r="B114" s="35" t="s">
        <v>324</v>
      </c>
      <c r="C114" s="19">
        <f t="shared" ref="C114" si="56">SUM(D114,G114,H114:M114)</f>
        <v>984162</v>
      </c>
      <c r="D114" s="19">
        <f t="shared" ref="D114" si="57">SUM(E114:F114)</f>
        <v>305590</v>
      </c>
      <c r="E114" s="33">
        <v>233150</v>
      </c>
      <c r="F114" s="33">
        <v>72440</v>
      </c>
      <c r="G114" s="33">
        <v>165290</v>
      </c>
      <c r="H114" s="33"/>
      <c r="I114" s="33"/>
      <c r="J114" s="33">
        <v>513282</v>
      </c>
      <c r="K114" s="33"/>
      <c r="L114" s="77"/>
      <c r="M114" s="21"/>
    </row>
    <row r="115" spans="1:18" s="6" customFormat="1" ht="15.75" customHeight="1" x14ac:dyDescent="0.2">
      <c r="A115" s="86" t="s">
        <v>99</v>
      </c>
      <c r="B115" s="86" t="s">
        <v>100</v>
      </c>
      <c r="C115" s="24">
        <f>SUM(C116:C127)</f>
        <v>1924100</v>
      </c>
      <c r="D115" s="24">
        <f t="shared" ref="D115:M115" si="58">SUM(D116:D127)</f>
        <v>215988</v>
      </c>
      <c r="E115" s="24">
        <f t="shared" si="58"/>
        <v>172056</v>
      </c>
      <c r="F115" s="24">
        <f t="shared" si="58"/>
        <v>43932</v>
      </c>
      <c r="G115" s="24">
        <f t="shared" si="58"/>
        <v>274321</v>
      </c>
      <c r="H115" s="24">
        <f t="shared" si="58"/>
        <v>6000</v>
      </c>
      <c r="I115" s="24">
        <f t="shared" si="58"/>
        <v>0</v>
      </c>
      <c r="J115" s="24">
        <f t="shared" si="58"/>
        <v>1216101</v>
      </c>
      <c r="K115" s="24">
        <f t="shared" si="58"/>
        <v>0</v>
      </c>
      <c r="L115" s="73">
        <f t="shared" si="58"/>
        <v>211690</v>
      </c>
      <c r="M115" s="24">
        <f t="shared" si="58"/>
        <v>0</v>
      </c>
    </row>
    <row r="116" spans="1:18" s="6" customFormat="1" ht="15.75" customHeight="1" x14ac:dyDescent="0.2">
      <c r="A116" s="36"/>
      <c r="B116" s="35" t="s">
        <v>332</v>
      </c>
      <c r="C116" s="21">
        <f t="shared" ref="C116:C124" si="59">SUM(D116,G116,H116:M116)</f>
        <v>244416</v>
      </c>
      <c r="D116" s="21">
        <f>SUM(E116:F116)</f>
        <v>135466</v>
      </c>
      <c r="E116" s="20">
        <v>109609</v>
      </c>
      <c r="F116" s="21">
        <v>25857</v>
      </c>
      <c r="G116" s="21">
        <v>57950</v>
      </c>
      <c r="H116" s="21">
        <v>6000</v>
      </c>
      <c r="I116" s="21"/>
      <c r="J116" s="21">
        <v>45000</v>
      </c>
      <c r="K116" s="21"/>
      <c r="L116" s="76"/>
      <c r="M116" s="26"/>
    </row>
    <row r="117" spans="1:18" s="61" customFormat="1" ht="15.75" customHeight="1" x14ac:dyDescent="0.2">
      <c r="A117" s="36"/>
      <c r="B117" s="35" t="s">
        <v>333</v>
      </c>
      <c r="C117" s="21">
        <f t="shared" ref="C117" si="60">SUM(D117,G117,H117:M117)</f>
        <v>87257</v>
      </c>
      <c r="D117" s="21">
        <f>SUM(E117:F117)</f>
        <v>73232</v>
      </c>
      <c r="E117" s="20">
        <v>56561</v>
      </c>
      <c r="F117" s="21">
        <v>16671</v>
      </c>
      <c r="G117" s="21">
        <v>9525</v>
      </c>
      <c r="H117" s="21"/>
      <c r="I117" s="21"/>
      <c r="J117" s="21">
        <v>4500</v>
      </c>
      <c r="K117" s="21"/>
      <c r="L117" s="76"/>
      <c r="M117" s="26"/>
      <c r="N117" s="6"/>
      <c r="O117" s="6"/>
      <c r="P117" s="6"/>
      <c r="Q117" s="6"/>
      <c r="R117" s="6"/>
    </row>
    <row r="118" spans="1:18" s="6" customFormat="1" ht="15.75" customHeight="1" x14ac:dyDescent="0.2">
      <c r="A118" s="36"/>
      <c r="B118" s="36" t="s">
        <v>193</v>
      </c>
      <c r="C118" s="19">
        <f t="shared" si="59"/>
        <v>86000</v>
      </c>
      <c r="D118" s="19">
        <f t="shared" ref="D118:D119" si="61">SUM(E118:F118)</f>
        <v>0</v>
      </c>
      <c r="E118" s="22"/>
      <c r="F118" s="19"/>
      <c r="G118" s="19">
        <v>86000</v>
      </c>
      <c r="H118" s="19"/>
      <c r="I118" s="19"/>
      <c r="J118" s="19"/>
      <c r="K118" s="19"/>
      <c r="L118" s="76"/>
      <c r="M118" s="26"/>
    </row>
    <row r="119" spans="1:18" s="6" customFormat="1" ht="30.75" customHeight="1" x14ac:dyDescent="0.2">
      <c r="A119" s="36"/>
      <c r="B119" s="36" t="s">
        <v>221</v>
      </c>
      <c r="C119" s="19">
        <f t="shared" si="59"/>
        <v>166339</v>
      </c>
      <c r="D119" s="19">
        <f t="shared" si="61"/>
        <v>4950</v>
      </c>
      <c r="E119" s="22">
        <v>4000</v>
      </c>
      <c r="F119" s="19">
        <v>950</v>
      </c>
      <c r="G119" s="19">
        <v>17800</v>
      </c>
      <c r="H119" s="19"/>
      <c r="I119" s="19"/>
      <c r="J119" s="19">
        <v>143589</v>
      </c>
      <c r="K119" s="19"/>
      <c r="L119" s="76"/>
      <c r="M119" s="26"/>
    </row>
    <row r="120" spans="1:18" s="6" customFormat="1" ht="15.75" customHeight="1" x14ac:dyDescent="0.2">
      <c r="A120" s="36"/>
      <c r="B120" s="36" t="s">
        <v>185</v>
      </c>
      <c r="C120" s="19">
        <f t="shared" si="59"/>
        <v>211690</v>
      </c>
      <c r="D120" s="19">
        <f>SUM(E120:F120)</f>
        <v>0</v>
      </c>
      <c r="E120" s="22"/>
      <c r="F120" s="19"/>
      <c r="G120" s="19"/>
      <c r="H120" s="19"/>
      <c r="I120" s="19"/>
      <c r="J120" s="19"/>
      <c r="K120" s="19"/>
      <c r="L120" s="77">
        <v>211690</v>
      </c>
      <c r="M120" s="21"/>
    </row>
    <row r="121" spans="1:18" s="6" customFormat="1" ht="15.75" customHeight="1" x14ac:dyDescent="0.2">
      <c r="A121" s="36"/>
      <c r="B121" s="36" t="s">
        <v>213</v>
      </c>
      <c r="C121" s="19">
        <f t="shared" si="59"/>
        <v>80308</v>
      </c>
      <c r="D121" s="19">
        <f t="shared" ref="D121:D124" si="62">SUM(E121:F121)</f>
        <v>0</v>
      </c>
      <c r="E121" s="22"/>
      <c r="F121" s="19"/>
      <c r="G121" s="19"/>
      <c r="H121" s="19"/>
      <c r="I121" s="19"/>
      <c r="J121" s="19">
        <v>80308</v>
      </c>
      <c r="K121" s="19"/>
      <c r="L121" s="77"/>
      <c r="M121" s="21"/>
    </row>
    <row r="122" spans="1:18" s="6" customFormat="1" ht="29.25" customHeight="1" x14ac:dyDescent="0.2">
      <c r="A122" s="36"/>
      <c r="B122" s="36" t="s">
        <v>223</v>
      </c>
      <c r="C122" s="19">
        <f t="shared" si="59"/>
        <v>47674</v>
      </c>
      <c r="D122" s="19">
        <f t="shared" si="62"/>
        <v>0</v>
      </c>
      <c r="E122" s="22"/>
      <c r="F122" s="19"/>
      <c r="G122" s="19">
        <v>47674</v>
      </c>
      <c r="H122" s="19"/>
      <c r="I122" s="19"/>
      <c r="J122" s="19"/>
      <c r="K122" s="19"/>
      <c r="L122" s="77"/>
      <c r="M122" s="21"/>
    </row>
    <row r="123" spans="1:18" s="6" customFormat="1" ht="29.25" customHeight="1" x14ac:dyDescent="0.2">
      <c r="A123" s="36"/>
      <c r="B123" s="36" t="s">
        <v>235</v>
      </c>
      <c r="C123" s="19">
        <f t="shared" ref="C123" si="63">SUM(D123,G123,H123:M123)</f>
        <v>204705</v>
      </c>
      <c r="D123" s="19">
        <f t="shared" ref="D123" si="64">SUM(E123:F123)</f>
        <v>0</v>
      </c>
      <c r="E123" s="22"/>
      <c r="F123" s="19"/>
      <c r="G123" s="19">
        <v>793</v>
      </c>
      <c r="H123" s="19"/>
      <c r="I123" s="19"/>
      <c r="J123" s="19">
        <v>203912</v>
      </c>
      <c r="K123" s="19"/>
      <c r="L123" s="77"/>
      <c r="M123" s="21"/>
    </row>
    <row r="124" spans="1:18" s="6" customFormat="1" ht="15.75" customHeight="1" x14ac:dyDescent="0.2">
      <c r="A124" s="36"/>
      <c r="B124" s="36" t="s">
        <v>208</v>
      </c>
      <c r="C124" s="19">
        <f t="shared" si="59"/>
        <v>560476</v>
      </c>
      <c r="D124" s="19">
        <f t="shared" si="62"/>
        <v>0</v>
      </c>
      <c r="E124" s="22"/>
      <c r="F124" s="19"/>
      <c r="G124" s="19"/>
      <c r="H124" s="19"/>
      <c r="I124" s="19"/>
      <c r="J124" s="19">
        <v>560476</v>
      </c>
      <c r="K124" s="19"/>
      <c r="L124" s="77"/>
      <c r="M124" s="21"/>
    </row>
    <row r="125" spans="1:18" s="6" customFormat="1" ht="24" customHeight="1" x14ac:dyDescent="0.2">
      <c r="A125" s="36"/>
      <c r="B125" s="36" t="s">
        <v>334</v>
      </c>
      <c r="C125" s="19">
        <f t="shared" ref="C125" si="65">SUM(D125,G125,H125:M125)</f>
        <v>4028</v>
      </c>
      <c r="D125" s="19">
        <f t="shared" ref="D125" si="66">SUM(E125:F125)</f>
        <v>0</v>
      </c>
      <c r="E125" s="22"/>
      <c r="F125" s="19"/>
      <c r="G125" s="19"/>
      <c r="H125" s="19"/>
      <c r="I125" s="19"/>
      <c r="J125" s="19">
        <v>4028</v>
      </c>
      <c r="K125" s="19"/>
      <c r="L125" s="77"/>
      <c r="M125" s="21"/>
    </row>
    <row r="126" spans="1:18" s="6" customFormat="1" ht="24.75" customHeight="1" x14ac:dyDescent="0.2">
      <c r="A126" s="36"/>
      <c r="B126" s="36" t="s">
        <v>335</v>
      </c>
      <c r="C126" s="19">
        <f t="shared" ref="C126" si="67">SUM(D126,G126,H126:M126)</f>
        <v>231207</v>
      </c>
      <c r="D126" s="19">
        <f t="shared" ref="D126" si="68">SUM(E126:F126)</f>
        <v>2340</v>
      </c>
      <c r="E126" s="22">
        <v>1886</v>
      </c>
      <c r="F126" s="19">
        <v>454</v>
      </c>
      <c r="G126" s="19">
        <v>54579</v>
      </c>
      <c r="H126" s="19"/>
      <c r="I126" s="19"/>
      <c r="J126" s="19">
        <v>174288</v>
      </c>
      <c r="K126" s="19"/>
      <c r="L126" s="77"/>
      <c r="M126" s="21"/>
    </row>
    <row r="127" spans="1:18" s="6" customFormat="1" ht="15.75" customHeight="1" x14ac:dyDescent="0.2">
      <c r="A127" s="36"/>
      <c r="B127" s="36"/>
      <c r="C127" s="19">
        <f t="shared" ref="C127" si="69">SUM(D127,G127,H127:M127)</f>
        <v>0</v>
      </c>
      <c r="D127" s="19">
        <f t="shared" ref="D127" si="70">SUM(E127:F127)</f>
        <v>0</v>
      </c>
      <c r="E127" s="22"/>
      <c r="F127" s="19"/>
      <c r="G127" s="19"/>
      <c r="H127" s="19"/>
      <c r="I127" s="19"/>
      <c r="J127" s="19"/>
      <c r="K127" s="19"/>
      <c r="L127" s="77"/>
      <c r="M127" s="21"/>
    </row>
    <row r="128" spans="1:18" s="6" customFormat="1" ht="15.75" customHeight="1" x14ac:dyDescent="0.2">
      <c r="A128" s="86" t="s">
        <v>101</v>
      </c>
      <c r="B128" s="86" t="s">
        <v>102</v>
      </c>
      <c r="C128" s="24">
        <f>SUM(C129:C130)</f>
        <v>159422</v>
      </c>
      <c r="D128" s="24">
        <f t="shared" ref="D128:M128" si="71">SUM(D129:D130)</f>
        <v>0</v>
      </c>
      <c r="E128" s="24">
        <f t="shared" si="71"/>
        <v>0</v>
      </c>
      <c r="F128" s="24">
        <f t="shared" si="71"/>
        <v>0</v>
      </c>
      <c r="G128" s="24">
        <f t="shared" si="71"/>
        <v>69422</v>
      </c>
      <c r="H128" s="24">
        <f t="shared" si="71"/>
        <v>90000</v>
      </c>
      <c r="I128" s="24">
        <f t="shared" si="71"/>
        <v>0</v>
      </c>
      <c r="J128" s="24">
        <f t="shared" si="71"/>
        <v>0</v>
      </c>
      <c r="K128" s="24">
        <f t="shared" si="71"/>
        <v>0</v>
      </c>
      <c r="L128" s="73">
        <f t="shared" si="71"/>
        <v>0</v>
      </c>
      <c r="M128" s="24">
        <f t="shared" si="71"/>
        <v>0</v>
      </c>
    </row>
    <row r="129" spans="1:13" s="6" customFormat="1" ht="29.25" customHeight="1" x14ac:dyDescent="0.2">
      <c r="A129" s="36"/>
      <c r="B129" s="36" t="s">
        <v>142</v>
      </c>
      <c r="C129" s="19">
        <f>SUM(D129,G129,H129:M129)</f>
        <v>90000</v>
      </c>
      <c r="D129" s="19">
        <f>SUM(E129:F129)</f>
        <v>0</v>
      </c>
      <c r="E129" s="22"/>
      <c r="F129" s="19"/>
      <c r="G129" s="19"/>
      <c r="H129" s="21">
        <v>90000</v>
      </c>
      <c r="I129" s="19"/>
      <c r="J129" s="19"/>
      <c r="K129" s="19"/>
      <c r="L129" s="76"/>
      <c r="M129" s="26"/>
    </row>
    <row r="130" spans="1:13" s="6" customFormat="1" ht="20.25" customHeight="1" x14ac:dyDescent="0.2">
      <c r="A130" s="36"/>
      <c r="B130" s="36" t="s">
        <v>242</v>
      </c>
      <c r="C130" s="19">
        <f>SUM(D130,G130,H130:M130)</f>
        <v>69422</v>
      </c>
      <c r="D130" s="19">
        <f>SUM(E130:F130)</f>
        <v>0</v>
      </c>
      <c r="E130" s="22"/>
      <c r="F130" s="19"/>
      <c r="G130" s="19">
        <v>69422</v>
      </c>
      <c r="H130" s="21"/>
      <c r="I130" s="19"/>
      <c r="J130" s="19"/>
      <c r="K130" s="19"/>
      <c r="L130" s="76"/>
      <c r="M130" s="26"/>
    </row>
    <row r="131" spans="1:13" s="6" customFormat="1" ht="15.75" customHeight="1" x14ac:dyDescent="0.2">
      <c r="A131" s="86" t="s">
        <v>103</v>
      </c>
      <c r="B131" s="86" t="s">
        <v>104</v>
      </c>
      <c r="C131" s="24">
        <f t="shared" ref="C131:M131" si="72">SUM(C132:C135)</f>
        <v>484768</v>
      </c>
      <c r="D131" s="24">
        <f t="shared" si="72"/>
        <v>0</v>
      </c>
      <c r="E131" s="24">
        <f t="shared" si="72"/>
        <v>0</v>
      </c>
      <c r="F131" s="24">
        <f t="shared" si="72"/>
        <v>0</v>
      </c>
      <c r="G131" s="24">
        <f t="shared" si="72"/>
        <v>279568</v>
      </c>
      <c r="H131" s="24">
        <f t="shared" si="72"/>
        <v>0</v>
      </c>
      <c r="I131" s="24">
        <f t="shared" si="72"/>
        <v>0</v>
      </c>
      <c r="J131" s="24">
        <f t="shared" si="72"/>
        <v>205200</v>
      </c>
      <c r="K131" s="24">
        <f t="shared" si="72"/>
        <v>0</v>
      </c>
      <c r="L131" s="73">
        <f t="shared" si="72"/>
        <v>0</v>
      </c>
      <c r="M131" s="24">
        <f t="shared" si="72"/>
        <v>0</v>
      </c>
    </row>
    <row r="132" spans="1:13" s="6" customFormat="1" ht="15.75" customHeight="1" x14ac:dyDescent="0.2">
      <c r="A132" s="36"/>
      <c r="B132" s="36" t="s">
        <v>143</v>
      </c>
      <c r="C132" s="19">
        <f>SUM(D132,G132,H132:M132)</f>
        <v>16965</v>
      </c>
      <c r="D132" s="19">
        <f>SUM(E132:F132)</f>
        <v>0</v>
      </c>
      <c r="E132" s="22"/>
      <c r="F132" s="19"/>
      <c r="G132" s="19"/>
      <c r="H132" s="19"/>
      <c r="I132" s="19"/>
      <c r="J132" s="19">
        <v>16965</v>
      </c>
      <c r="K132" s="32"/>
      <c r="L132" s="76"/>
      <c r="M132" s="26"/>
    </row>
    <row r="133" spans="1:13" s="6" customFormat="1" ht="15.75" customHeight="1" x14ac:dyDescent="0.2">
      <c r="A133" s="36"/>
      <c r="B133" s="36" t="s">
        <v>144</v>
      </c>
      <c r="C133" s="19">
        <f>SUM(D133,G133,H133:M133)</f>
        <v>76405</v>
      </c>
      <c r="D133" s="19">
        <f>SUM(E133:F133)</f>
        <v>0</v>
      </c>
      <c r="E133" s="22"/>
      <c r="F133" s="19"/>
      <c r="G133" s="21">
        <v>76405</v>
      </c>
      <c r="H133" s="34"/>
      <c r="I133" s="19"/>
      <c r="J133" s="19"/>
      <c r="K133" s="32"/>
      <c r="L133" s="76"/>
      <c r="M133" s="26"/>
    </row>
    <row r="134" spans="1:13" s="6" customFormat="1" ht="27" customHeight="1" x14ac:dyDescent="0.2">
      <c r="A134" s="36"/>
      <c r="B134" s="36" t="s">
        <v>145</v>
      </c>
      <c r="C134" s="19">
        <f>SUM(D134,G134,H134:M134)</f>
        <v>170000</v>
      </c>
      <c r="D134" s="19">
        <f>SUM(E134:F134)</f>
        <v>0</v>
      </c>
      <c r="E134" s="22"/>
      <c r="F134" s="19"/>
      <c r="G134" s="19">
        <v>170000</v>
      </c>
      <c r="H134" s="19"/>
      <c r="I134" s="19"/>
      <c r="J134" s="19"/>
      <c r="K134" s="32"/>
      <c r="L134" s="76"/>
      <c r="M134" s="26"/>
    </row>
    <row r="135" spans="1:13" s="6" customFormat="1" ht="27" customHeight="1" x14ac:dyDescent="0.2">
      <c r="A135" s="36"/>
      <c r="B135" s="36" t="s">
        <v>336</v>
      </c>
      <c r="C135" s="19">
        <f>SUM(D135,G135,H135:M135)</f>
        <v>221398</v>
      </c>
      <c r="D135" s="19">
        <f>SUM(E135:F135)</f>
        <v>0</v>
      </c>
      <c r="E135" s="22"/>
      <c r="F135" s="19"/>
      <c r="G135" s="19">
        <v>33163</v>
      </c>
      <c r="H135" s="19"/>
      <c r="I135" s="19"/>
      <c r="J135" s="19">
        <v>188235</v>
      </c>
      <c r="K135" s="32"/>
      <c r="L135" s="76"/>
      <c r="M135" s="26"/>
    </row>
    <row r="136" spans="1:13" s="6" customFormat="1" ht="25.5" customHeight="1" x14ac:dyDescent="0.2">
      <c r="A136" s="86" t="s">
        <v>106</v>
      </c>
      <c r="B136" s="86" t="s">
        <v>107</v>
      </c>
      <c r="C136" s="24">
        <f>SUM(C137:C151)</f>
        <v>1582362</v>
      </c>
      <c r="D136" s="24">
        <f t="shared" ref="D136:M136" si="73">SUM(D137:D151)</f>
        <v>123344</v>
      </c>
      <c r="E136" s="24">
        <f t="shared" si="73"/>
        <v>99801</v>
      </c>
      <c r="F136" s="24">
        <f t="shared" si="73"/>
        <v>23543</v>
      </c>
      <c r="G136" s="24">
        <f t="shared" si="73"/>
        <v>421421</v>
      </c>
      <c r="H136" s="24">
        <f t="shared" si="73"/>
        <v>947818</v>
      </c>
      <c r="I136" s="24">
        <f t="shared" si="73"/>
        <v>0</v>
      </c>
      <c r="J136" s="24">
        <f t="shared" si="73"/>
        <v>89779</v>
      </c>
      <c r="K136" s="24">
        <f t="shared" si="73"/>
        <v>0</v>
      </c>
      <c r="L136" s="73">
        <f t="shared" si="73"/>
        <v>0</v>
      </c>
      <c r="M136" s="24">
        <f t="shared" si="73"/>
        <v>0</v>
      </c>
    </row>
    <row r="137" spans="1:13" s="6" customFormat="1" ht="15.75" customHeight="1" x14ac:dyDescent="0.2">
      <c r="A137" s="86"/>
      <c r="B137" s="36" t="s">
        <v>139</v>
      </c>
      <c r="C137" s="19">
        <f t="shared" ref="C137:C151" si="74">SUM(D137,G137,H137:M137)</f>
        <v>109155</v>
      </c>
      <c r="D137" s="19">
        <f t="shared" ref="D137:D151" si="75">SUM(E137:F137)</f>
        <v>0</v>
      </c>
      <c r="E137" s="25"/>
      <c r="F137" s="24"/>
      <c r="G137" s="19">
        <v>86800</v>
      </c>
      <c r="H137" s="24"/>
      <c r="I137" s="24"/>
      <c r="J137" s="19">
        <v>22355</v>
      </c>
      <c r="K137" s="24"/>
      <c r="L137" s="73"/>
      <c r="M137" s="24"/>
    </row>
    <row r="138" spans="1:13" s="6" customFormat="1" ht="15.75" customHeight="1" x14ac:dyDescent="0.2">
      <c r="A138" s="19"/>
      <c r="B138" s="19" t="s">
        <v>146</v>
      </c>
      <c r="C138" s="19">
        <f t="shared" si="74"/>
        <v>15867</v>
      </c>
      <c r="D138" s="19">
        <f t="shared" si="75"/>
        <v>0</v>
      </c>
      <c r="E138" s="22"/>
      <c r="F138" s="19"/>
      <c r="G138" s="19">
        <v>15867</v>
      </c>
      <c r="H138" s="19"/>
      <c r="I138" s="19"/>
      <c r="J138" s="19"/>
      <c r="K138" s="19"/>
      <c r="L138" s="72"/>
      <c r="M138" s="19"/>
    </row>
    <row r="139" spans="1:13" s="6" customFormat="1" ht="15.75" customHeight="1" x14ac:dyDescent="0.2">
      <c r="A139" s="19"/>
      <c r="B139" s="35" t="s">
        <v>140</v>
      </c>
      <c r="C139" s="21">
        <f>SUM(D139,G139,H139:M139)</f>
        <v>21100</v>
      </c>
      <c r="D139" s="21">
        <f>SUM(E139:F139)</f>
        <v>0</v>
      </c>
      <c r="E139" s="20"/>
      <c r="F139" s="21"/>
      <c r="G139" s="21"/>
      <c r="H139" s="21">
        <v>21100</v>
      </c>
      <c r="I139" s="21"/>
      <c r="J139" s="19"/>
      <c r="K139" s="19"/>
      <c r="L139" s="72"/>
      <c r="M139" s="19"/>
    </row>
    <row r="140" spans="1:13" s="6" customFormat="1" ht="15.75" customHeight="1" x14ac:dyDescent="0.2">
      <c r="A140" s="19"/>
      <c r="B140" s="21" t="s">
        <v>165</v>
      </c>
      <c r="C140" s="21">
        <f>SUM(D140,G140,H140:M140)</f>
        <v>123344</v>
      </c>
      <c r="D140" s="21">
        <f>SUM(E140:F140)</f>
        <v>123344</v>
      </c>
      <c r="E140" s="20">
        <v>99801</v>
      </c>
      <c r="F140" s="21">
        <v>23543</v>
      </c>
      <c r="G140" s="21"/>
      <c r="H140" s="21"/>
      <c r="I140" s="21"/>
      <c r="J140" s="19"/>
      <c r="K140" s="19"/>
      <c r="L140" s="72"/>
      <c r="M140" s="19"/>
    </row>
    <row r="141" spans="1:13" s="6" customFormat="1" ht="15.75" customHeight="1" x14ac:dyDescent="0.2">
      <c r="A141" s="19"/>
      <c r="B141" s="21" t="s">
        <v>147</v>
      </c>
      <c r="C141" s="21">
        <f t="shared" si="74"/>
        <v>113210</v>
      </c>
      <c r="D141" s="21">
        <f t="shared" si="75"/>
        <v>0</v>
      </c>
      <c r="E141" s="20"/>
      <c r="F141" s="21"/>
      <c r="G141" s="21">
        <v>51010</v>
      </c>
      <c r="H141" s="21"/>
      <c r="I141" s="21"/>
      <c r="J141" s="19">
        <v>62200</v>
      </c>
      <c r="K141" s="19"/>
      <c r="L141" s="72"/>
      <c r="M141" s="19"/>
    </row>
    <row r="142" spans="1:13" s="6" customFormat="1" ht="15.75" customHeight="1" x14ac:dyDescent="0.2">
      <c r="A142" s="19"/>
      <c r="B142" s="21" t="s">
        <v>150</v>
      </c>
      <c r="C142" s="21">
        <f t="shared" si="74"/>
        <v>14766</v>
      </c>
      <c r="D142" s="21">
        <f>SUM(E142:F142)</f>
        <v>0</v>
      </c>
      <c r="E142" s="20"/>
      <c r="F142" s="21"/>
      <c r="G142" s="21"/>
      <c r="H142" s="21">
        <v>14766</v>
      </c>
      <c r="I142" s="21"/>
      <c r="J142" s="19"/>
      <c r="K142" s="19"/>
      <c r="L142" s="72"/>
      <c r="M142" s="19"/>
    </row>
    <row r="143" spans="1:13" s="6" customFormat="1" ht="15.75" customHeight="1" x14ac:dyDescent="0.2">
      <c r="A143" s="19"/>
      <c r="B143" s="35" t="s">
        <v>164</v>
      </c>
      <c r="C143" s="21">
        <f t="shared" si="74"/>
        <v>16767</v>
      </c>
      <c r="D143" s="21">
        <f>SUM(E143:F143)</f>
        <v>0</v>
      </c>
      <c r="E143" s="20"/>
      <c r="F143" s="21"/>
      <c r="G143" s="21"/>
      <c r="H143" s="21">
        <v>16767</v>
      </c>
      <c r="I143" s="21"/>
      <c r="J143" s="19"/>
      <c r="K143" s="19"/>
      <c r="L143" s="72"/>
      <c r="M143" s="19"/>
    </row>
    <row r="144" spans="1:13" s="6" customFormat="1" ht="15.75" customHeight="1" x14ac:dyDescent="0.2">
      <c r="A144" s="19"/>
      <c r="B144" s="21" t="s">
        <v>151</v>
      </c>
      <c r="C144" s="21">
        <f t="shared" si="74"/>
        <v>219126</v>
      </c>
      <c r="D144" s="21">
        <f>SUM(E144:F144)</f>
        <v>0</v>
      </c>
      <c r="E144" s="20"/>
      <c r="F144" s="21"/>
      <c r="G144" s="21"/>
      <c r="H144" s="21">
        <v>219126</v>
      </c>
      <c r="I144" s="21"/>
      <c r="J144" s="19"/>
      <c r="K144" s="19"/>
      <c r="L144" s="72"/>
      <c r="M144" s="19"/>
    </row>
    <row r="145" spans="1:13" s="6" customFormat="1" ht="15.75" customHeight="1" x14ac:dyDescent="0.2">
      <c r="A145" s="19"/>
      <c r="B145" s="63" t="s">
        <v>148</v>
      </c>
      <c r="C145" s="21">
        <f t="shared" si="74"/>
        <v>474749</v>
      </c>
      <c r="D145" s="21">
        <f t="shared" si="75"/>
        <v>0</v>
      </c>
      <c r="E145" s="20"/>
      <c r="F145" s="21"/>
      <c r="G145" s="21"/>
      <c r="H145" s="21">
        <v>474749</v>
      </c>
      <c r="I145" s="21"/>
      <c r="J145" s="19"/>
      <c r="K145" s="19"/>
      <c r="L145" s="72"/>
      <c r="M145" s="19"/>
    </row>
    <row r="146" spans="1:13" s="6" customFormat="1" ht="15.75" customHeight="1" x14ac:dyDescent="0.2">
      <c r="A146" s="19"/>
      <c r="B146" s="35" t="s">
        <v>232</v>
      </c>
      <c r="C146" s="21">
        <f t="shared" si="74"/>
        <v>82944</v>
      </c>
      <c r="D146" s="21">
        <f t="shared" si="75"/>
        <v>0</v>
      </c>
      <c r="E146" s="20"/>
      <c r="F146" s="21"/>
      <c r="G146" s="21">
        <v>77720</v>
      </c>
      <c r="H146" s="21"/>
      <c r="I146" s="21"/>
      <c r="J146" s="19">
        <v>5224</v>
      </c>
      <c r="K146" s="19"/>
      <c r="L146" s="72"/>
      <c r="M146" s="19"/>
    </row>
    <row r="147" spans="1:13" s="6" customFormat="1" ht="15.75" customHeight="1" x14ac:dyDescent="0.2">
      <c r="A147" s="19"/>
      <c r="B147" s="36" t="s">
        <v>141</v>
      </c>
      <c r="C147" s="21">
        <f t="shared" si="74"/>
        <v>25322</v>
      </c>
      <c r="D147" s="19">
        <f t="shared" si="75"/>
        <v>0</v>
      </c>
      <c r="E147" s="20"/>
      <c r="F147" s="21"/>
      <c r="G147" s="21"/>
      <c r="H147" s="21">
        <v>25322</v>
      </c>
      <c r="I147" s="19"/>
      <c r="J147" s="19"/>
      <c r="K147" s="19"/>
      <c r="L147" s="72"/>
      <c r="M147" s="19"/>
    </row>
    <row r="148" spans="1:13" s="6" customFormat="1" ht="15.75" customHeight="1" x14ac:dyDescent="0.2">
      <c r="A148" s="36"/>
      <c r="B148" s="36" t="s">
        <v>149</v>
      </c>
      <c r="C148" s="19">
        <f t="shared" si="74"/>
        <v>175988</v>
      </c>
      <c r="D148" s="19">
        <f t="shared" si="75"/>
        <v>0</v>
      </c>
      <c r="E148" s="22"/>
      <c r="F148" s="19"/>
      <c r="G148" s="19"/>
      <c r="H148" s="19">
        <v>175988</v>
      </c>
      <c r="I148" s="19"/>
      <c r="J148" s="19"/>
      <c r="K148" s="32"/>
      <c r="L148" s="76"/>
      <c r="M148" s="26"/>
    </row>
    <row r="149" spans="1:13" s="6" customFormat="1" ht="29.25" customHeight="1" x14ac:dyDescent="0.2">
      <c r="A149" s="36"/>
      <c r="B149" s="36" t="s">
        <v>179</v>
      </c>
      <c r="C149" s="19">
        <f t="shared" si="74"/>
        <v>170024</v>
      </c>
      <c r="D149" s="19">
        <f t="shared" si="75"/>
        <v>0</v>
      </c>
      <c r="E149" s="22"/>
      <c r="F149" s="19"/>
      <c r="G149" s="19">
        <v>170024</v>
      </c>
      <c r="H149" s="19"/>
      <c r="I149" s="19"/>
      <c r="J149" s="19"/>
      <c r="K149" s="32"/>
      <c r="L149" s="76"/>
      <c r="M149" s="26"/>
    </row>
    <row r="150" spans="1:13" s="6" customFormat="1" ht="33.75" customHeight="1" x14ac:dyDescent="0.2">
      <c r="A150" s="36"/>
      <c r="B150" s="36" t="s">
        <v>231</v>
      </c>
      <c r="C150" s="19">
        <f t="shared" si="74"/>
        <v>20000</v>
      </c>
      <c r="D150" s="19">
        <f t="shared" si="75"/>
        <v>0</v>
      </c>
      <c r="E150" s="22"/>
      <c r="F150" s="19"/>
      <c r="G150" s="19">
        <v>20000</v>
      </c>
      <c r="H150" s="19"/>
      <c r="I150" s="19"/>
      <c r="J150" s="19"/>
      <c r="K150" s="32"/>
      <c r="L150" s="76"/>
      <c r="M150" s="26"/>
    </row>
    <row r="151" spans="1:13" s="6" customFormat="1" ht="24.75" customHeight="1" x14ac:dyDescent="0.2">
      <c r="A151" s="62"/>
      <c r="B151" s="62" t="s">
        <v>228</v>
      </c>
      <c r="C151" s="23">
        <f t="shared" si="74"/>
        <v>0</v>
      </c>
      <c r="D151" s="23">
        <f t="shared" si="75"/>
        <v>0</v>
      </c>
      <c r="E151" s="48"/>
      <c r="F151" s="23"/>
      <c r="G151" s="23"/>
      <c r="H151" s="23"/>
      <c r="I151" s="23"/>
      <c r="J151" s="23"/>
      <c r="K151" s="49"/>
      <c r="L151" s="78"/>
      <c r="M151" s="50"/>
    </row>
    <row r="152" spans="1:13" s="11" customFormat="1" ht="15.75" customHeight="1" x14ac:dyDescent="0.2">
      <c r="A152" s="65" t="s">
        <v>125</v>
      </c>
      <c r="B152" s="65" t="s">
        <v>119</v>
      </c>
      <c r="C152" s="17">
        <f>C136+C131+C128+C115+C89</f>
        <v>8786907</v>
      </c>
      <c r="D152" s="17">
        <f t="shared" ref="D152:M152" si="76">D136+D131+D128+D115+D89</f>
        <v>1011643</v>
      </c>
      <c r="E152" s="17">
        <f t="shared" si="76"/>
        <v>793059</v>
      </c>
      <c r="F152" s="17">
        <f t="shared" si="76"/>
        <v>218584</v>
      </c>
      <c r="G152" s="17">
        <f t="shared" si="76"/>
        <v>4438071</v>
      </c>
      <c r="H152" s="17">
        <f t="shared" si="76"/>
        <v>1043818</v>
      </c>
      <c r="I152" s="17">
        <f t="shared" si="76"/>
        <v>0</v>
      </c>
      <c r="J152" s="17">
        <f t="shared" si="76"/>
        <v>2065085</v>
      </c>
      <c r="K152" s="17">
        <f t="shared" si="76"/>
        <v>16600</v>
      </c>
      <c r="L152" s="17">
        <f t="shared" si="76"/>
        <v>211690</v>
      </c>
      <c r="M152" s="17">
        <f t="shared" si="76"/>
        <v>0</v>
      </c>
    </row>
    <row r="153" spans="1:13" s="6" customFormat="1" ht="15.75" customHeight="1" x14ac:dyDescent="0.2">
      <c r="A153" s="65" t="s">
        <v>126</v>
      </c>
      <c r="B153" s="65" t="s">
        <v>22</v>
      </c>
      <c r="C153" s="37">
        <f>SUM(C154:C161)</f>
        <v>91012</v>
      </c>
      <c r="D153" s="37">
        <f t="shared" ref="D153:M153" si="77">SUM(D154:D161)</f>
        <v>16203</v>
      </c>
      <c r="E153" s="37">
        <f t="shared" si="77"/>
        <v>13110</v>
      </c>
      <c r="F153" s="37">
        <f t="shared" si="77"/>
        <v>3093</v>
      </c>
      <c r="G153" s="37">
        <f t="shared" si="77"/>
        <v>74809</v>
      </c>
      <c r="H153" s="37">
        <f t="shared" si="77"/>
        <v>0</v>
      </c>
      <c r="I153" s="37">
        <f t="shared" si="77"/>
        <v>0</v>
      </c>
      <c r="J153" s="37">
        <f t="shared" si="77"/>
        <v>0</v>
      </c>
      <c r="K153" s="37">
        <f t="shared" si="77"/>
        <v>0</v>
      </c>
      <c r="L153" s="37">
        <f t="shared" si="77"/>
        <v>0</v>
      </c>
      <c r="M153" s="37">
        <f t="shared" si="77"/>
        <v>0</v>
      </c>
    </row>
    <row r="154" spans="1:13" s="6" customFormat="1" ht="15.75" customHeight="1" x14ac:dyDescent="0.2">
      <c r="A154" s="86"/>
      <c r="B154" s="35" t="s">
        <v>47</v>
      </c>
      <c r="C154" s="19">
        <f t="shared" ref="C154:C160" si="78">SUM(D154,G154,H154:M154)</f>
        <v>3500</v>
      </c>
      <c r="D154" s="19">
        <f t="shared" ref="D154:D160" si="79">SUM(E154:F154)</f>
        <v>0</v>
      </c>
      <c r="E154" s="19"/>
      <c r="F154" s="19"/>
      <c r="G154" s="19">
        <v>3500</v>
      </c>
      <c r="H154" s="19"/>
      <c r="I154" s="19"/>
      <c r="J154" s="19"/>
      <c r="K154" s="19"/>
      <c r="L154" s="72"/>
      <c r="M154" s="19"/>
    </row>
    <row r="155" spans="1:13" s="6" customFormat="1" ht="15.75" customHeight="1" x14ac:dyDescent="0.2">
      <c r="A155" s="86"/>
      <c r="B155" s="35" t="s">
        <v>86</v>
      </c>
      <c r="C155" s="19">
        <f t="shared" si="78"/>
        <v>5490</v>
      </c>
      <c r="D155" s="19">
        <f t="shared" si="79"/>
        <v>0</v>
      </c>
      <c r="E155" s="19"/>
      <c r="F155" s="19"/>
      <c r="G155" s="19">
        <v>5490</v>
      </c>
      <c r="H155" s="19"/>
      <c r="I155" s="19"/>
      <c r="J155" s="19"/>
      <c r="K155" s="19"/>
      <c r="L155" s="72"/>
      <c r="M155" s="19"/>
    </row>
    <row r="156" spans="1:13" s="6" customFormat="1" ht="15.75" customHeight="1" x14ac:dyDescent="0.2">
      <c r="A156" s="86"/>
      <c r="B156" s="35" t="s">
        <v>105</v>
      </c>
      <c r="C156" s="19">
        <f t="shared" si="78"/>
        <v>4165</v>
      </c>
      <c r="D156" s="19">
        <f t="shared" si="79"/>
        <v>0</v>
      </c>
      <c r="E156" s="19"/>
      <c r="F156" s="19"/>
      <c r="G156" s="19">
        <v>4165</v>
      </c>
      <c r="H156" s="19"/>
      <c r="I156" s="19"/>
      <c r="J156" s="19"/>
      <c r="K156" s="19"/>
      <c r="L156" s="72"/>
      <c r="M156" s="19"/>
    </row>
    <row r="157" spans="1:13" s="6" customFormat="1" ht="15.75" customHeight="1" x14ac:dyDescent="0.2">
      <c r="A157" s="86"/>
      <c r="B157" s="35" t="s">
        <v>96</v>
      </c>
      <c r="C157" s="19">
        <f t="shared" si="78"/>
        <v>3500</v>
      </c>
      <c r="D157" s="19">
        <f t="shared" si="79"/>
        <v>0</v>
      </c>
      <c r="E157" s="19"/>
      <c r="F157" s="19"/>
      <c r="G157" s="21">
        <v>3500</v>
      </c>
      <c r="H157" s="19"/>
      <c r="I157" s="19"/>
      <c r="J157" s="19"/>
      <c r="K157" s="19"/>
      <c r="L157" s="72"/>
      <c r="M157" s="19"/>
    </row>
    <row r="158" spans="1:13" s="6" customFormat="1" ht="15.75" customHeight="1" x14ac:dyDescent="0.2">
      <c r="A158" s="86"/>
      <c r="B158" s="35" t="s">
        <v>131</v>
      </c>
      <c r="C158" s="19">
        <f t="shared" si="78"/>
        <v>1850</v>
      </c>
      <c r="D158" s="19">
        <f t="shared" si="79"/>
        <v>0</v>
      </c>
      <c r="E158" s="19"/>
      <c r="F158" s="19"/>
      <c r="G158" s="19">
        <v>1850</v>
      </c>
      <c r="H158" s="19"/>
      <c r="I158" s="19"/>
      <c r="J158" s="19"/>
      <c r="K158" s="19"/>
      <c r="L158" s="72"/>
      <c r="M158" s="19"/>
    </row>
    <row r="159" spans="1:13" s="6" customFormat="1" ht="15.75" customHeight="1" x14ac:dyDescent="0.2">
      <c r="A159" s="86"/>
      <c r="B159" s="35" t="s">
        <v>85</v>
      </c>
      <c r="C159" s="19">
        <f t="shared" si="78"/>
        <v>2300</v>
      </c>
      <c r="D159" s="19">
        <f t="shared" si="79"/>
        <v>0</v>
      </c>
      <c r="E159" s="19"/>
      <c r="F159" s="19"/>
      <c r="G159" s="19">
        <v>2300</v>
      </c>
      <c r="H159" s="19"/>
      <c r="I159" s="19"/>
      <c r="J159" s="19"/>
      <c r="K159" s="19"/>
      <c r="L159" s="72"/>
      <c r="M159" s="19"/>
    </row>
    <row r="160" spans="1:13" s="6" customFormat="1" ht="29.25" customHeight="1" x14ac:dyDescent="0.2">
      <c r="A160" s="86"/>
      <c r="B160" s="35" t="s">
        <v>184</v>
      </c>
      <c r="C160" s="19">
        <f t="shared" si="78"/>
        <v>60209</v>
      </c>
      <c r="D160" s="19">
        <f t="shared" si="79"/>
        <v>7920</v>
      </c>
      <c r="E160" s="19">
        <v>6408</v>
      </c>
      <c r="F160" s="19">
        <v>1512</v>
      </c>
      <c r="G160" s="19">
        <v>52289</v>
      </c>
      <c r="H160" s="19"/>
      <c r="I160" s="19"/>
      <c r="J160" s="19"/>
      <c r="K160" s="19"/>
      <c r="L160" s="72"/>
      <c r="M160" s="19"/>
    </row>
    <row r="161" spans="1:13" s="6" customFormat="1" ht="29.25" customHeight="1" x14ac:dyDescent="0.2">
      <c r="A161" s="86"/>
      <c r="B161" s="35" t="s">
        <v>275</v>
      </c>
      <c r="C161" s="19">
        <f t="shared" ref="C161" si="80">SUM(D161,G161,H161:M161)</f>
        <v>9998</v>
      </c>
      <c r="D161" s="19">
        <f t="shared" ref="D161" si="81">SUM(E161:F161)</f>
        <v>8283</v>
      </c>
      <c r="E161" s="19">
        <v>6702</v>
      </c>
      <c r="F161" s="19">
        <v>1581</v>
      </c>
      <c r="G161" s="19">
        <v>1715</v>
      </c>
      <c r="H161" s="19"/>
      <c r="I161" s="19"/>
      <c r="J161" s="19"/>
      <c r="K161" s="19"/>
      <c r="L161" s="72"/>
      <c r="M161" s="19"/>
    </row>
    <row r="162" spans="1:13" s="6" customFormat="1" ht="15.75" customHeight="1" x14ac:dyDescent="0.2">
      <c r="A162" s="86" t="s">
        <v>23</v>
      </c>
      <c r="B162" s="86" t="s">
        <v>24</v>
      </c>
      <c r="C162" s="24">
        <f>SUM(C163:C169)</f>
        <v>907207</v>
      </c>
      <c r="D162" s="24">
        <f t="shared" ref="D162:M162" si="82">SUM(D163:D169)</f>
        <v>298373</v>
      </c>
      <c r="E162" s="24">
        <f t="shared" si="82"/>
        <v>236534</v>
      </c>
      <c r="F162" s="24">
        <f t="shared" si="82"/>
        <v>61839</v>
      </c>
      <c r="G162" s="24">
        <f t="shared" si="82"/>
        <v>395981</v>
      </c>
      <c r="H162" s="24">
        <f t="shared" si="82"/>
        <v>65500</v>
      </c>
      <c r="I162" s="24">
        <f t="shared" si="82"/>
        <v>0</v>
      </c>
      <c r="J162" s="24">
        <f t="shared" si="82"/>
        <v>147353</v>
      </c>
      <c r="K162" s="24">
        <f t="shared" si="82"/>
        <v>0</v>
      </c>
      <c r="L162" s="73">
        <f t="shared" si="82"/>
        <v>0</v>
      </c>
      <c r="M162" s="24">
        <f t="shared" si="82"/>
        <v>0</v>
      </c>
    </row>
    <row r="163" spans="1:13" s="6" customFormat="1" ht="15.75" customHeight="1" x14ac:dyDescent="0.2">
      <c r="A163" s="1"/>
      <c r="B163" s="35" t="s">
        <v>276</v>
      </c>
      <c r="C163" s="19">
        <f t="shared" ref="C163:C169" si="83">SUM(D163,G163,H163:M163)</f>
        <v>552758</v>
      </c>
      <c r="D163" s="19">
        <f t="shared" ref="D163:D193" si="84">SUM(E163:F163)</f>
        <v>190579</v>
      </c>
      <c r="E163" s="21">
        <v>154203</v>
      </c>
      <c r="F163" s="21">
        <v>36376</v>
      </c>
      <c r="G163" s="19">
        <v>283199</v>
      </c>
      <c r="H163" s="19"/>
      <c r="I163" s="19"/>
      <c r="J163" s="19">
        <v>78980</v>
      </c>
      <c r="K163" s="19"/>
      <c r="L163" s="72"/>
      <c r="M163" s="19"/>
    </row>
    <row r="164" spans="1:13" s="6" customFormat="1" ht="15.75" customHeight="1" x14ac:dyDescent="0.2">
      <c r="A164" s="36"/>
      <c r="B164" s="35" t="s">
        <v>161</v>
      </c>
      <c r="C164" s="19">
        <f t="shared" si="83"/>
        <v>7026</v>
      </c>
      <c r="D164" s="19">
        <f t="shared" si="84"/>
        <v>436</v>
      </c>
      <c r="E164" s="21">
        <v>110</v>
      </c>
      <c r="F164" s="21">
        <v>326</v>
      </c>
      <c r="G164" s="19">
        <v>6590</v>
      </c>
      <c r="H164" s="19"/>
      <c r="I164" s="19"/>
      <c r="J164" s="19"/>
      <c r="K164" s="19"/>
      <c r="L164" s="72"/>
      <c r="M164" s="19"/>
    </row>
    <row r="165" spans="1:13" s="6" customFormat="1" ht="15.75" customHeight="1" x14ac:dyDescent="0.2">
      <c r="A165" s="36"/>
      <c r="B165" s="35" t="s">
        <v>25</v>
      </c>
      <c r="C165" s="19">
        <f t="shared" si="83"/>
        <v>24719</v>
      </c>
      <c r="D165" s="19">
        <f t="shared" si="84"/>
        <v>20548</v>
      </c>
      <c r="E165" s="21">
        <v>16505</v>
      </c>
      <c r="F165" s="21">
        <v>4043</v>
      </c>
      <c r="G165" s="21">
        <v>4171</v>
      </c>
      <c r="H165" s="19"/>
      <c r="I165" s="19"/>
      <c r="J165" s="19"/>
      <c r="K165" s="19"/>
      <c r="L165" s="72"/>
      <c r="M165" s="19"/>
    </row>
    <row r="166" spans="1:13" s="6" customFormat="1" ht="31.5" customHeight="1" x14ac:dyDescent="0.2">
      <c r="A166" s="36"/>
      <c r="B166" s="35" t="s">
        <v>192</v>
      </c>
      <c r="C166" s="19">
        <f t="shared" si="83"/>
        <v>44183</v>
      </c>
      <c r="D166" s="19">
        <f t="shared" si="84"/>
        <v>23899</v>
      </c>
      <c r="E166" s="21">
        <v>19337</v>
      </c>
      <c r="F166" s="21">
        <v>4562</v>
      </c>
      <c r="G166" s="21">
        <v>20284</v>
      </c>
      <c r="H166" s="19"/>
      <c r="I166" s="19"/>
      <c r="J166" s="19"/>
      <c r="K166" s="19"/>
      <c r="L166" s="72"/>
      <c r="M166" s="19"/>
    </row>
    <row r="167" spans="1:13" s="6" customFormat="1" ht="15.75" customHeight="1" x14ac:dyDescent="0.2">
      <c r="A167" s="36"/>
      <c r="B167" s="35" t="s">
        <v>244</v>
      </c>
      <c r="C167" s="19">
        <f>SUM(D167,G167,H167:M167)</f>
        <v>176191</v>
      </c>
      <c r="D167" s="19">
        <f>SUM(E167:F167)</f>
        <v>62268</v>
      </c>
      <c r="E167" s="19">
        <v>45859</v>
      </c>
      <c r="F167" s="19">
        <v>16409</v>
      </c>
      <c r="G167" s="19">
        <v>60550</v>
      </c>
      <c r="H167" s="19"/>
      <c r="I167" s="19"/>
      <c r="J167" s="19">
        <v>53373</v>
      </c>
      <c r="K167" s="19"/>
      <c r="L167" s="72"/>
      <c r="M167" s="19"/>
    </row>
    <row r="168" spans="1:13" s="6" customFormat="1" ht="15.75" customHeight="1" x14ac:dyDescent="0.2">
      <c r="A168" s="36"/>
      <c r="B168" s="35" t="s">
        <v>337</v>
      </c>
      <c r="C168" s="19">
        <f>SUM(D168,G168,H168:M168)</f>
        <v>15000</v>
      </c>
      <c r="D168" s="19">
        <f>SUM(E168:F168)</f>
        <v>0</v>
      </c>
      <c r="E168" s="19"/>
      <c r="F168" s="19"/>
      <c r="G168" s="19"/>
      <c r="H168" s="19"/>
      <c r="I168" s="19"/>
      <c r="J168" s="19">
        <v>15000</v>
      </c>
      <c r="K168" s="19"/>
      <c r="L168" s="72"/>
      <c r="M168" s="19"/>
    </row>
    <row r="169" spans="1:13" s="6" customFormat="1" ht="15.75" customHeight="1" x14ac:dyDescent="0.2">
      <c r="A169" s="36"/>
      <c r="B169" s="35" t="s">
        <v>26</v>
      </c>
      <c r="C169" s="19">
        <f t="shared" si="83"/>
        <v>87330</v>
      </c>
      <c r="D169" s="19">
        <f>SUM(E169:F169)</f>
        <v>643</v>
      </c>
      <c r="E169" s="19">
        <v>520</v>
      </c>
      <c r="F169" s="19">
        <v>123</v>
      </c>
      <c r="G169" s="19">
        <v>21187</v>
      </c>
      <c r="H169" s="19">
        <v>65500</v>
      </c>
      <c r="I169" s="19"/>
      <c r="J169" s="19"/>
      <c r="K169" s="19"/>
      <c r="L169" s="72"/>
      <c r="M169" s="19"/>
    </row>
    <row r="170" spans="1:13" s="11" customFormat="1" ht="15.75" customHeight="1" x14ac:dyDescent="0.2">
      <c r="A170" s="86" t="s">
        <v>27</v>
      </c>
      <c r="B170" s="86" t="s">
        <v>28</v>
      </c>
      <c r="C170" s="24">
        <f>SUM(C171:C186)</f>
        <v>589846</v>
      </c>
      <c r="D170" s="24">
        <f t="shared" ref="D170:M170" si="85">SUM(D171:D186)</f>
        <v>424705</v>
      </c>
      <c r="E170" s="24">
        <f t="shared" si="85"/>
        <v>336361</v>
      </c>
      <c r="F170" s="24">
        <f t="shared" si="85"/>
        <v>88344</v>
      </c>
      <c r="G170" s="24">
        <f t="shared" si="85"/>
        <v>124449</v>
      </c>
      <c r="H170" s="24">
        <f t="shared" si="85"/>
        <v>0</v>
      </c>
      <c r="I170" s="24">
        <f t="shared" si="85"/>
        <v>0</v>
      </c>
      <c r="J170" s="24">
        <f t="shared" si="85"/>
        <v>39892</v>
      </c>
      <c r="K170" s="24">
        <f t="shared" si="85"/>
        <v>0</v>
      </c>
      <c r="L170" s="24">
        <f t="shared" si="85"/>
        <v>800</v>
      </c>
      <c r="M170" s="24">
        <f t="shared" si="85"/>
        <v>0</v>
      </c>
    </row>
    <row r="171" spans="1:13" s="6" customFormat="1" ht="15.75" customHeight="1" x14ac:dyDescent="0.2">
      <c r="A171" s="36"/>
      <c r="B171" s="35" t="s">
        <v>29</v>
      </c>
      <c r="C171" s="19">
        <f>SUM(D171,G171,H171:M171)</f>
        <v>217508</v>
      </c>
      <c r="D171" s="19">
        <f t="shared" si="84"/>
        <v>153073</v>
      </c>
      <c r="E171" s="21">
        <v>122556</v>
      </c>
      <c r="F171" s="21">
        <v>30517</v>
      </c>
      <c r="G171" s="21">
        <v>49535</v>
      </c>
      <c r="H171" s="19"/>
      <c r="I171" s="19"/>
      <c r="J171" s="19">
        <v>14900</v>
      </c>
      <c r="K171" s="19"/>
      <c r="L171" s="72"/>
      <c r="M171" s="19"/>
    </row>
    <row r="172" spans="1:13" s="6" customFormat="1" ht="15.75" customHeight="1" x14ac:dyDescent="0.2">
      <c r="A172" s="36"/>
      <c r="B172" s="35" t="s">
        <v>30</v>
      </c>
      <c r="C172" s="19">
        <f t="shared" ref="C172:C181" si="86">SUM(D172,G172,H172:M172)</f>
        <v>13314</v>
      </c>
      <c r="D172" s="19">
        <f>SUM(E172:F172)</f>
        <v>8666</v>
      </c>
      <c r="E172" s="21">
        <v>7012</v>
      </c>
      <c r="F172" s="21">
        <v>1654</v>
      </c>
      <c r="G172" s="21">
        <v>3741</v>
      </c>
      <c r="H172" s="19"/>
      <c r="I172" s="19"/>
      <c r="J172" s="19">
        <v>907</v>
      </c>
      <c r="K172" s="19"/>
      <c r="L172" s="72"/>
      <c r="M172" s="19"/>
    </row>
    <row r="173" spans="1:13" s="6" customFormat="1" ht="15.75" customHeight="1" x14ac:dyDescent="0.2">
      <c r="A173" s="36"/>
      <c r="B173" s="35" t="s">
        <v>136</v>
      </c>
      <c r="C173" s="19">
        <f>SUM(D173,G173,H173:M173)</f>
        <v>12094</v>
      </c>
      <c r="D173" s="19">
        <f>SUM(E173:F173)</f>
        <v>8271</v>
      </c>
      <c r="E173" s="21">
        <v>6692</v>
      </c>
      <c r="F173" s="21">
        <v>1579</v>
      </c>
      <c r="G173" s="21">
        <v>3135</v>
      </c>
      <c r="H173" s="19"/>
      <c r="I173" s="19"/>
      <c r="J173" s="19">
        <v>688</v>
      </c>
      <c r="K173" s="19"/>
      <c r="L173" s="72"/>
      <c r="M173" s="19"/>
    </row>
    <row r="174" spans="1:13" s="6" customFormat="1" ht="15.75" customHeight="1" x14ac:dyDescent="0.2">
      <c r="A174" s="36"/>
      <c r="B174" s="35" t="s">
        <v>137</v>
      </c>
      <c r="C174" s="19">
        <f t="shared" si="86"/>
        <v>11768</v>
      </c>
      <c r="D174" s="19">
        <f>SUM(E174:F174)</f>
        <v>8283</v>
      </c>
      <c r="E174" s="21">
        <v>6702</v>
      </c>
      <c r="F174" s="21">
        <v>1581</v>
      </c>
      <c r="G174" s="21">
        <v>2797</v>
      </c>
      <c r="H174" s="19"/>
      <c r="I174" s="19"/>
      <c r="J174" s="19">
        <v>688</v>
      </c>
      <c r="K174" s="19"/>
      <c r="L174" s="72"/>
      <c r="M174" s="19"/>
    </row>
    <row r="175" spans="1:13" s="6" customFormat="1" ht="15.75" customHeight="1" x14ac:dyDescent="0.2">
      <c r="A175" s="36"/>
      <c r="B175" s="35" t="s">
        <v>31</v>
      </c>
      <c r="C175" s="19">
        <f t="shared" si="86"/>
        <v>18884</v>
      </c>
      <c r="D175" s="19">
        <f>SUM(E175:F175)</f>
        <v>11456</v>
      </c>
      <c r="E175" s="21">
        <v>9269</v>
      </c>
      <c r="F175" s="21">
        <v>2187</v>
      </c>
      <c r="G175" s="21">
        <v>6521</v>
      </c>
      <c r="H175" s="19"/>
      <c r="I175" s="19"/>
      <c r="J175" s="19">
        <v>907</v>
      </c>
      <c r="K175" s="19"/>
      <c r="L175" s="72"/>
      <c r="M175" s="19"/>
    </row>
    <row r="176" spans="1:13" s="6" customFormat="1" ht="15.75" customHeight="1" x14ac:dyDescent="0.2">
      <c r="A176" s="36"/>
      <c r="B176" s="35" t="s">
        <v>32</v>
      </c>
      <c r="C176" s="19">
        <f t="shared" si="86"/>
        <v>16407</v>
      </c>
      <c r="D176" s="19">
        <f t="shared" si="84"/>
        <v>11579</v>
      </c>
      <c r="E176" s="21">
        <v>9369</v>
      </c>
      <c r="F176" s="21">
        <v>2210</v>
      </c>
      <c r="G176" s="21">
        <v>3921</v>
      </c>
      <c r="H176" s="19"/>
      <c r="I176" s="19"/>
      <c r="J176" s="19">
        <v>907</v>
      </c>
      <c r="K176" s="19"/>
      <c r="L176" s="72"/>
      <c r="M176" s="19"/>
    </row>
    <row r="177" spans="1:13" s="6" customFormat="1" ht="15.75" customHeight="1" x14ac:dyDescent="0.2">
      <c r="A177" s="36"/>
      <c r="B177" s="35" t="s">
        <v>33</v>
      </c>
      <c r="C177" s="19">
        <f t="shared" si="86"/>
        <v>11411</v>
      </c>
      <c r="D177" s="19">
        <f>SUM(E177:F177)</f>
        <v>8186</v>
      </c>
      <c r="E177" s="21">
        <v>6623</v>
      </c>
      <c r="F177" s="21">
        <v>1563</v>
      </c>
      <c r="G177" s="21">
        <v>2455</v>
      </c>
      <c r="H177" s="19"/>
      <c r="I177" s="19"/>
      <c r="J177" s="19">
        <v>770</v>
      </c>
      <c r="K177" s="19"/>
      <c r="L177" s="72"/>
      <c r="M177" s="19"/>
    </row>
    <row r="178" spans="1:13" s="6" customFormat="1" ht="15.75" customHeight="1" x14ac:dyDescent="0.2">
      <c r="A178" s="36"/>
      <c r="B178" s="35" t="s">
        <v>138</v>
      </c>
      <c r="C178" s="19">
        <f>SUM(D178,G178,H178:M178)</f>
        <v>19272</v>
      </c>
      <c r="D178" s="19">
        <f>SUM(E178:F178)</f>
        <v>10961</v>
      </c>
      <c r="E178" s="21">
        <v>8869</v>
      </c>
      <c r="F178" s="21">
        <v>2092</v>
      </c>
      <c r="G178" s="21">
        <v>7404</v>
      </c>
      <c r="H178" s="19"/>
      <c r="I178" s="19"/>
      <c r="J178" s="19">
        <v>907</v>
      </c>
      <c r="K178" s="19"/>
      <c r="L178" s="72"/>
      <c r="M178" s="19"/>
    </row>
    <row r="179" spans="1:13" s="6" customFormat="1" ht="15.75" customHeight="1" x14ac:dyDescent="0.2">
      <c r="A179" s="36"/>
      <c r="B179" s="35" t="s">
        <v>34</v>
      </c>
      <c r="C179" s="19">
        <f t="shared" si="86"/>
        <v>13526</v>
      </c>
      <c r="D179" s="19">
        <f>SUM(E179:F179)</f>
        <v>9210</v>
      </c>
      <c r="E179" s="21">
        <v>7452</v>
      </c>
      <c r="F179" s="21">
        <v>1758</v>
      </c>
      <c r="G179" s="21">
        <v>3409</v>
      </c>
      <c r="H179" s="19"/>
      <c r="I179" s="19"/>
      <c r="J179" s="19">
        <v>907</v>
      </c>
      <c r="K179" s="19"/>
      <c r="L179" s="72"/>
      <c r="M179" s="19"/>
    </row>
    <row r="180" spans="1:13" s="6" customFormat="1" ht="15.75" customHeight="1" x14ac:dyDescent="0.2">
      <c r="A180" s="36"/>
      <c r="B180" s="35" t="s">
        <v>35</v>
      </c>
      <c r="C180" s="19">
        <f t="shared" si="86"/>
        <v>12386</v>
      </c>
      <c r="D180" s="19">
        <f t="shared" si="84"/>
        <v>8703</v>
      </c>
      <c r="E180" s="21">
        <v>7042</v>
      </c>
      <c r="F180" s="21">
        <v>1661</v>
      </c>
      <c r="G180" s="21">
        <v>2776</v>
      </c>
      <c r="H180" s="19"/>
      <c r="I180" s="19"/>
      <c r="J180" s="19">
        <v>907</v>
      </c>
      <c r="K180" s="19"/>
      <c r="L180" s="72"/>
      <c r="M180" s="19"/>
    </row>
    <row r="181" spans="1:13" s="6" customFormat="1" ht="15.75" customHeight="1" x14ac:dyDescent="0.2">
      <c r="A181" s="36"/>
      <c r="B181" s="35" t="s">
        <v>36</v>
      </c>
      <c r="C181" s="19">
        <f t="shared" si="86"/>
        <v>12161</v>
      </c>
      <c r="D181" s="19">
        <f t="shared" si="84"/>
        <v>8506</v>
      </c>
      <c r="E181" s="21">
        <v>6882</v>
      </c>
      <c r="F181" s="21">
        <v>1624</v>
      </c>
      <c r="G181" s="21">
        <v>2967</v>
      </c>
      <c r="H181" s="19"/>
      <c r="I181" s="19"/>
      <c r="J181" s="19">
        <v>688</v>
      </c>
      <c r="K181" s="19"/>
      <c r="L181" s="72"/>
      <c r="M181" s="19"/>
    </row>
    <row r="182" spans="1:13" s="6" customFormat="1" ht="15.75" customHeight="1" x14ac:dyDescent="0.2">
      <c r="A182" s="36"/>
      <c r="B182" s="35" t="s">
        <v>246</v>
      </c>
      <c r="C182" s="19">
        <f t="shared" ref="C182" si="87">SUM(D182,G182,H182:M182)</f>
        <v>15641</v>
      </c>
      <c r="D182" s="19">
        <f t="shared" ref="D182" si="88">SUM(E182:F182)</f>
        <v>11676</v>
      </c>
      <c r="E182" s="21">
        <v>9018</v>
      </c>
      <c r="F182" s="21">
        <v>2658</v>
      </c>
      <c r="G182" s="21">
        <v>2665</v>
      </c>
      <c r="H182" s="19"/>
      <c r="I182" s="19"/>
      <c r="J182" s="19">
        <v>1300</v>
      </c>
      <c r="K182" s="19"/>
      <c r="L182" s="72"/>
      <c r="M182" s="19"/>
    </row>
    <row r="183" spans="1:13" s="6" customFormat="1" ht="15.75" customHeight="1" x14ac:dyDescent="0.2">
      <c r="A183" s="36"/>
      <c r="B183" s="35" t="s">
        <v>247</v>
      </c>
      <c r="C183" s="19">
        <f t="shared" ref="C183" si="89">SUM(D183,G183,H183:M183)</f>
        <v>16221</v>
      </c>
      <c r="D183" s="19">
        <f t="shared" ref="D183" si="90">SUM(E183:F183)</f>
        <v>11676</v>
      </c>
      <c r="E183" s="21">
        <v>9018</v>
      </c>
      <c r="F183" s="21">
        <v>2658</v>
      </c>
      <c r="G183" s="21">
        <v>3245</v>
      </c>
      <c r="H183" s="19"/>
      <c r="I183" s="19"/>
      <c r="J183" s="19">
        <v>1300</v>
      </c>
      <c r="K183" s="19"/>
      <c r="L183" s="72"/>
      <c r="M183" s="19"/>
    </row>
    <row r="184" spans="1:13" s="6" customFormat="1" ht="15.75" customHeight="1" x14ac:dyDescent="0.2">
      <c r="A184" s="36"/>
      <c r="B184" s="35" t="s">
        <v>248</v>
      </c>
      <c r="C184" s="19">
        <f t="shared" ref="C184" si="91">SUM(D184,G184,H184:M184)</f>
        <v>17526</v>
      </c>
      <c r="D184" s="19">
        <f t="shared" ref="D184" si="92">SUM(E184:F184)</f>
        <v>11676</v>
      </c>
      <c r="E184" s="21">
        <v>9018</v>
      </c>
      <c r="F184" s="21">
        <v>2658</v>
      </c>
      <c r="G184" s="21">
        <v>4550</v>
      </c>
      <c r="H184" s="19"/>
      <c r="I184" s="19"/>
      <c r="J184" s="19">
        <v>1300</v>
      </c>
      <c r="K184" s="19"/>
      <c r="L184" s="72"/>
      <c r="M184" s="19"/>
    </row>
    <row r="185" spans="1:13" s="6" customFormat="1" ht="15.75" customHeight="1" x14ac:dyDescent="0.2">
      <c r="A185" s="36"/>
      <c r="B185" s="35" t="s">
        <v>249</v>
      </c>
      <c r="C185" s="19">
        <f t="shared" ref="C185" si="93">SUM(D185,G185,H185:M185)</f>
        <v>15559</v>
      </c>
      <c r="D185" s="19">
        <f t="shared" ref="D185" si="94">SUM(E185:F185)</f>
        <v>11749</v>
      </c>
      <c r="E185" s="21">
        <v>9091</v>
      </c>
      <c r="F185" s="21">
        <v>2658</v>
      </c>
      <c r="G185" s="21">
        <v>2010</v>
      </c>
      <c r="H185" s="19"/>
      <c r="I185" s="19"/>
      <c r="J185" s="19">
        <v>1800</v>
      </c>
      <c r="K185" s="19"/>
      <c r="L185" s="72"/>
      <c r="M185" s="19"/>
    </row>
    <row r="186" spans="1:13" s="6" customFormat="1" ht="15.75" customHeight="1" x14ac:dyDescent="0.2">
      <c r="A186" s="36"/>
      <c r="B186" s="35" t="s">
        <v>261</v>
      </c>
      <c r="C186" s="19">
        <f t="shared" ref="C186" si="95">SUM(D186,G186,H186:M186)</f>
        <v>166168</v>
      </c>
      <c r="D186" s="19">
        <f t="shared" ref="D186" si="96">SUM(E186:F186)</f>
        <v>131034</v>
      </c>
      <c r="E186" s="21">
        <v>101748</v>
      </c>
      <c r="F186" s="21">
        <v>29286</v>
      </c>
      <c r="G186" s="21">
        <v>23318</v>
      </c>
      <c r="H186" s="19"/>
      <c r="I186" s="19"/>
      <c r="J186" s="19">
        <v>11016</v>
      </c>
      <c r="K186" s="19"/>
      <c r="L186" s="72">
        <v>800</v>
      </c>
      <c r="M186" s="19"/>
    </row>
    <row r="187" spans="1:13" s="11" customFormat="1" ht="15.75" customHeight="1" x14ac:dyDescent="0.2">
      <c r="A187" s="86" t="s">
        <v>37</v>
      </c>
      <c r="B187" s="86" t="s">
        <v>38</v>
      </c>
      <c r="C187" s="38">
        <f>SUM(C188:C199)</f>
        <v>1444008</v>
      </c>
      <c r="D187" s="38">
        <f t="shared" ref="D187:M187" si="97">SUM(D188:D199)</f>
        <v>659440</v>
      </c>
      <c r="E187" s="38">
        <f t="shared" si="97"/>
        <v>523466</v>
      </c>
      <c r="F187" s="38">
        <f t="shared" si="97"/>
        <v>135974</v>
      </c>
      <c r="G187" s="38">
        <f t="shared" si="97"/>
        <v>734428</v>
      </c>
      <c r="H187" s="38">
        <f t="shared" si="97"/>
        <v>0</v>
      </c>
      <c r="I187" s="38">
        <f t="shared" si="97"/>
        <v>0</v>
      </c>
      <c r="J187" s="38">
        <f t="shared" si="97"/>
        <v>50140</v>
      </c>
      <c r="K187" s="38">
        <f t="shared" si="97"/>
        <v>0</v>
      </c>
      <c r="L187" s="38">
        <f t="shared" si="97"/>
        <v>0</v>
      </c>
      <c r="M187" s="38">
        <f t="shared" si="97"/>
        <v>0</v>
      </c>
    </row>
    <row r="188" spans="1:13" s="6" customFormat="1" ht="15.75" customHeight="1" x14ac:dyDescent="0.2">
      <c r="A188" s="36"/>
      <c r="B188" s="35" t="s">
        <v>39</v>
      </c>
      <c r="C188" s="19">
        <f>SUM(D188,G188,H188:M188)</f>
        <v>93140</v>
      </c>
      <c r="D188" s="19">
        <f t="shared" si="84"/>
        <v>41949</v>
      </c>
      <c r="E188" s="21">
        <v>33942</v>
      </c>
      <c r="F188" s="21">
        <v>8007</v>
      </c>
      <c r="G188" s="21">
        <v>50220</v>
      </c>
      <c r="H188" s="19"/>
      <c r="I188" s="19"/>
      <c r="J188" s="19">
        <v>971</v>
      </c>
      <c r="K188" s="19"/>
      <c r="L188" s="72"/>
      <c r="M188" s="19"/>
    </row>
    <row r="189" spans="1:13" s="6" customFormat="1" ht="15.75" customHeight="1" x14ac:dyDescent="0.2">
      <c r="A189" s="36"/>
      <c r="B189" s="35" t="s">
        <v>40</v>
      </c>
      <c r="C189" s="19">
        <f t="shared" ref="C189:C196" si="98">SUM(D189,G189,H189:M189)</f>
        <v>45287</v>
      </c>
      <c r="D189" s="19">
        <f t="shared" si="84"/>
        <v>20851</v>
      </c>
      <c r="E189" s="21">
        <v>16871</v>
      </c>
      <c r="F189" s="21">
        <v>3980</v>
      </c>
      <c r="G189" s="21">
        <v>22636</v>
      </c>
      <c r="H189" s="19"/>
      <c r="I189" s="19"/>
      <c r="J189" s="19">
        <v>1800</v>
      </c>
      <c r="K189" s="19"/>
      <c r="L189" s="72"/>
      <c r="M189" s="19"/>
    </row>
    <row r="190" spans="1:13" s="6" customFormat="1" ht="15.75" customHeight="1" x14ac:dyDescent="0.2">
      <c r="A190" s="36"/>
      <c r="B190" s="35" t="s">
        <v>41</v>
      </c>
      <c r="C190" s="19">
        <f t="shared" si="98"/>
        <v>266655</v>
      </c>
      <c r="D190" s="19">
        <f t="shared" si="84"/>
        <v>170396</v>
      </c>
      <c r="E190" s="21">
        <v>138063</v>
      </c>
      <c r="F190" s="21">
        <v>32333</v>
      </c>
      <c r="G190" s="21">
        <v>94118</v>
      </c>
      <c r="H190" s="19"/>
      <c r="I190" s="19"/>
      <c r="J190" s="21">
        <v>2141</v>
      </c>
      <c r="K190" s="19"/>
      <c r="L190" s="72"/>
      <c r="M190" s="19"/>
    </row>
    <row r="191" spans="1:13" s="6" customFormat="1" ht="15.75" customHeight="1" x14ac:dyDescent="0.2">
      <c r="A191" s="36"/>
      <c r="B191" s="35" t="s">
        <v>42</v>
      </c>
      <c r="C191" s="19">
        <f t="shared" si="98"/>
        <v>9236</v>
      </c>
      <c r="D191" s="19">
        <f t="shared" si="84"/>
        <v>0</v>
      </c>
      <c r="E191" s="21"/>
      <c r="F191" s="21"/>
      <c r="G191" s="21">
        <v>9236</v>
      </c>
      <c r="H191" s="19"/>
      <c r="I191" s="19"/>
      <c r="J191" s="19"/>
      <c r="K191" s="19"/>
      <c r="L191" s="72"/>
      <c r="M191" s="19"/>
    </row>
    <row r="192" spans="1:13" s="6" customFormat="1" ht="15.75" customHeight="1" x14ac:dyDescent="0.2">
      <c r="A192" s="36"/>
      <c r="B192" s="35" t="s">
        <v>43</v>
      </c>
      <c r="C192" s="19">
        <f t="shared" si="98"/>
        <v>39546</v>
      </c>
      <c r="D192" s="19">
        <f t="shared" si="84"/>
        <v>17736</v>
      </c>
      <c r="E192" s="21">
        <v>14351</v>
      </c>
      <c r="F192" s="21">
        <v>3385</v>
      </c>
      <c r="G192" s="21">
        <v>20610</v>
      </c>
      <c r="H192" s="19"/>
      <c r="I192" s="19"/>
      <c r="J192" s="19">
        <v>1200</v>
      </c>
      <c r="K192" s="19"/>
      <c r="L192" s="72"/>
      <c r="M192" s="19"/>
    </row>
    <row r="193" spans="1:13" s="6" customFormat="1" ht="15.75" customHeight="1" x14ac:dyDescent="0.2">
      <c r="A193" s="36"/>
      <c r="B193" s="35" t="s">
        <v>44</v>
      </c>
      <c r="C193" s="19">
        <f t="shared" si="98"/>
        <v>94120</v>
      </c>
      <c r="D193" s="19">
        <f t="shared" si="84"/>
        <v>36853</v>
      </c>
      <c r="E193" s="21">
        <v>30396</v>
      </c>
      <c r="F193" s="21">
        <v>6457</v>
      </c>
      <c r="G193" s="21">
        <v>55111</v>
      </c>
      <c r="H193" s="19"/>
      <c r="I193" s="19"/>
      <c r="J193" s="19">
        <v>2156</v>
      </c>
      <c r="K193" s="19"/>
      <c r="L193" s="72"/>
      <c r="M193" s="19"/>
    </row>
    <row r="194" spans="1:13" s="6" customFormat="1" ht="15.75" customHeight="1" x14ac:dyDescent="0.2">
      <c r="A194" s="36"/>
      <c r="B194" s="35" t="s">
        <v>45</v>
      </c>
      <c r="C194" s="19">
        <f t="shared" si="98"/>
        <v>231030</v>
      </c>
      <c r="D194" s="19">
        <f t="shared" ref="D194:D199" si="99">SUM(E194:F194)</f>
        <v>17343</v>
      </c>
      <c r="E194" s="21">
        <v>14033</v>
      </c>
      <c r="F194" s="21">
        <v>3310</v>
      </c>
      <c r="G194" s="21">
        <v>213687</v>
      </c>
      <c r="H194" s="19"/>
      <c r="I194" s="19"/>
      <c r="J194" s="19"/>
      <c r="K194" s="19"/>
      <c r="L194" s="72"/>
      <c r="M194" s="19"/>
    </row>
    <row r="195" spans="1:13" s="6" customFormat="1" ht="21.75" customHeight="1" x14ac:dyDescent="0.2">
      <c r="A195" s="36"/>
      <c r="B195" s="35" t="s">
        <v>215</v>
      </c>
      <c r="C195" s="19">
        <f t="shared" si="98"/>
        <v>0</v>
      </c>
      <c r="D195" s="19">
        <f t="shared" si="99"/>
        <v>0</v>
      </c>
      <c r="E195" s="21"/>
      <c r="F195" s="21"/>
      <c r="G195" s="21"/>
      <c r="H195" s="19"/>
      <c r="I195" s="19"/>
      <c r="J195" s="19"/>
      <c r="K195" s="19"/>
      <c r="L195" s="72"/>
      <c r="M195" s="19"/>
    </row>
    <row r="196" spans="1:13" s="6" customFormat="1" ht="15.75" customHeight="1" x14ac:dyDescent="0.2">
      <c r="A196" s="36"/>
      <c r="B196" s="35" t="s">
        <v>243</v>
      </c>
      <c r="C196" s="21">
        <f t="shared" si="98"/>
        <v>152318</v>
      </c>
      <c r="D196" s="21">
        <f t="shared" si="99"/>
        <v>76003</v>
      </c>
      <c r="E196" s="21">
        <v>58978</v>
      </c>
      <c r="F196" s="21">
        <v>17025</v>
      </c>
      <c r="G196" s="21">
        <v>66445</v>
      </c>
      <c r="H196" s="21"/>
      <c r="I196" s="21"/>
      <c r="J196" s="21">
        <v>9870</v>
      </c>
      <c r="K196" s="21"/>
      <c r="L196" s="43"/>
      <c r="M196" s="21"/>
    </row>
    <row r="197" spans="1:13" s="6" customFormat="1" ht="15.75" customHeight="1" x14ac:dyDescent="0.2">
      <c r="A197" s="36"/>
      <c r="B197" s="35" t="s">
        <v>245</v>
      </c>
      <c r="C197" s="21">
        <f t="shared" ref="C197" si="100">SUM(D197,G197,H197:M197)</f>
        <v>28140</v>
      </c>
      <c r="D197" s="21">
        <f t="shared" si="99"/>
        <v>21395</v>
      </c>
      <c r="E197" s="21">
        <v>16812</v>
      </c>
      <c r="F197" s="21">
        <v>4583</v>
      </c>
      <c r="G197" s="21">
        <v>6745</v>
      </c>
      <c r="H197" s="21"/>
      <c r="I197" s="21"/>
      <c r="J197" s="21"/>
      <c r="K197" s="21"/>
      <c r="L197" s="43"/>
      <c r="M197" s="21"/>
    </row>
    <row r="198" spans="1:13" s="6" customFormat="1" ht="15.75" customHeight="1" x14ac:dyDescent="0.2">
      <c r="A198" s="36"/>
      <c r="B198" s="35" t="s">
        <v>338</v>
      </c>
      <c r="C198" s="21">
        <f t="shared" ref="C198" si="101">SUM(D198,G198,H198:M198)</f>
        <v>2006</v>
      </c>
      <c r="D198" s="21">
        <f t="shared" si="99"/>
        <v>2006</v>
      </c>
      <c r="E198" s="21">
        <v>1546</v>
      </c>
      <c r="F198" s="21">
        <v>460</v>
      </c>
      <c r="G198" s="21"/>
      <c r="H198" s="21"/>
      <c r="I198" s="21"/>
      <c r="J198" s="21"/>
      <c r="K198" s="21"/>
      <c r="L198" s="43"/>
      <c r="M198" s="21"/>
    </row>
    <row r="199" spans="1:13" s="6" customFormat="1" ht="15.75" customHeight="1" x14ac:dyDescent="0.2">
      <c r="A199" s="36"/>
      <c r="B199" s="35" t="s">
        <v>262</v>
      </c>
      <c r="C199" s="21">
        <f t="shared" ref="C199" si="102">SUM(D199,G199,H199:M199)</f>
        <v>482530</v>
      </c>
      <c r="D199" s="21">
        <f t="shared" si="99"/>
        <v>254908</v>
      </c>
      <c r="E199" s="21">
        <v>198474</v>
      </c>
      <c r="F199" s="21">
        <v>56434</v>
      </c>
      <c r="G199" s="21">
        <v>195620</v>
      </c>
      <c r="H199" s="21"/>
      <c r="I199" s="21"/>
      <c r="J199" s="21">
        <v>32002</v>
      </c>
      <c r="K199" s="21"/>
      <c r="L199" s="43"/>
      <c r="M199" s="21"/>
    </row>
    <row r="200" spans="1:13" s="11" customFormat="1" ht="15.75" customHeight="1" x14ac:dyDescent="0.2">
      <c r="A200" s="86" t="s">
        <v>46</v>
      </c>
      <c r="B200" s="86" t="s">
        <v>169</v>
      </c>
      <c r="C200" s="24">
        <f>SUM(C201:C204)</f>
        <v>508720</v>
      </c>
      <c r="D200" s="24">
        <f>SUM(D201:D204)</f>
        <v>259538</v>
      </c>
      <c r="E200" s="24">
        <f>SUM(E201:E204)</f>
        <v>206538</v>
      </c>
      <c r="F200" s="24">
        <f t="shared" ref="F200:M200" si="103">SUM(F201:F204)</f>
        <v>53000</v>
      </c>
      <c r="G200" s="24">
        <f t="shared" si="103"/>
        <v>161234</v>
      </c>
      <c r="H200" s="24">
        <f t="shared" si="103"/>
        <v>5694</v>
      </c>
      <c r="I200" s="24">
        <f t="shared" si="103"/>
        <v>0</v>
      </c>
      <c r="J200" s="24">
        <f t="shared" si="103"/>
        <v>82254</v>
      </c>
      <c r="K200" s="24">
        <f t="shared" si="103"/>
        <v>0</v>
      </c>
      <c r="L200" s="73">
        <f t="shared" si="103"/>
        <v>0</v>
      </c>
      <c r="M200" s="24">
        <f t="shared" si="103"/>
        <v>0</v>
      </c>
    </row>
    <row r="201" spans="1:13" s="6" customFormat="1" ht="15.75" customHeight="1" x14ac:dyDescent="0.2">
      <c r="A201" s="36"/>
      <c r="B201" s="35" t="s">
        <v>162</v>
      </c>
      <c r="C201" s="19">
        <f t="shared" ref="C201:C211" si="104">SUM(D201,G201,H201:M201)</f>
        <v>219338</v>
      </c>
      <c r="D201" s="19">
        <f t="shared" ref="D201:D211" si="105">SUM(E201:F201)</f>
        <v>197614</v>
      </c>
      <c r="E201" s="21">
        <v>156561</v>
      </c>
      <c r="F201" s="21">
        <v>41053</v>
      </c>
      <c r="G201" s="21">
        <v>19224</v>
      </c>
      <c r="H201" s="19"/>
      <c r="I201" s="19"/>
      <c r="J201" s="19">
        <v>2500</v>
      </c>
      <c r="K201" s="19"/>
      <c r="L201" s="72"/>
      <c r="M201" s="19"/>
    </row>
    <row r="202" spans="1:13" s="6" customFormat="1" ht="15.75" customHeight="1" x14ac:dyDescent="0.2">
      <c r="A202" s="36"/>
      <c r="B202" s="35" t="s">
        <v>220</v>
      </c>
      <c r="C202" s="19">
        <f t="shared" ref="C202:C203" si="106">SUM(D202,G202,H202:M202)</f>
        <v>254508</v>
      </c>
      <c r="D202" s="19">
        <f t="shared" ref="D202:D203" si="107">SUM(E202:F202)</f>
        <v>40204</v>
      </c>
      <c r="E202" s="21">
        <v>32530</v>
      </c>
      <c r="F202" s="21">
        <v>7674</v>
      </c>
      <c r="G202" s="21">
        <v>134550</v>
      </c>
      <c r="H202" s="19"/>
      <c r="I202" s="19"/>
      <c r="J202" s="19">
        <v>79754</v>
      </c>
      <c r="K202" s="19"/>
      <c r="L202" s="72"/>
      <c r="M202" s="19"/>
    </row>
    <row r="203" spans="1:13" s="6" customFormat="1" ht="15.75" customHeight="1" x14ac:dyDescent="0.2">
      <c r="A203" s="36"/>
      <c r="B203" s="35" t="s">
        <v>339</v>
      </c>
      <c r="C203" s="19">
        <f t="shared" si="106"/>
        <v>29180</v>
      </c>
      <c r="D203" s="19">
        <f t="shared" si="107"/>
        <v>21720</v>
      </c>
      <c r="E203" s="21">
        <v>17447</v>
      </c>
      <c r="F203" s="21">
        <v>4273</v>
      </c>
      <c r="G203" s="21">
        <v>7460</v>
      </c>
      <c r="H203" s="19"/>
      <c r="I203" s="19"/>
      <c r="J203" s="19"/>
      <c r="K203" s="19"/>
      <c r="L203" s="72"/>
      <c r="M203" s="19"/>
    </row>
    <row r="204" spans="1:13" s="6" customFormat="1" ht="15.75" customHeight="1" x14ac:dyDescent="0.2">
      <c r="A204" s="36"/>
      <c r="B204" s="35" t="s">
        <v>340</v>
      </c>
      <c r="C204" s="19">
        <f t="shared" si="104"/>
        <v>5694</v>
      </c>
      <c r="D204" s="19">
        <f t="shared" si="105"/>
        <v>0</v>
      </c>
      <c r="E204" s="21"/>
      <c r="F204" s="21"/>
      <c r="G204" s="21"/>
      <c r="H204" s="19">
        <v>5694</v>
      </c>
      <c r="I204" s="19"/>
      <c r="J204" s="19"/>
      <c r="K204" s="19"/>
      <c r="L204" s="72"/>
      <c r="M204" s="19"/>
    </row>
    <row r="205" spans="1:13" s="11" customFormat="1" ht="15.75" customHeight="1" x14ac:dyDescent="0.2">
      <c r="A205" s="86" t="s">
        <v>48</v>
      </c>
      <c r="B205" s="64" t="s">
        <v>49</v>
      </c>
      <c r="C205" s="24">
        <f t="shared" si="104"/>
        <v>126558</v>
      </c>
      <c r="D205" s="24">
        <f t="shared" si="105"/>
        <v>90258</v>
      </c>
      <c r="E205" s="21">
        <v>72787</v>
      </c>
      <c r="F205" s="21">
        <v>17471</v>
      </c>
      <c r="G205" s="21">
        <v>31300</v>
      </c>
      <c r="H205" s="19"/>
      <c r="I205" s="19"/>
      <c r="J205" s="19">
        <v>5000</v>
      </c>
      <c r="K205" s="19"/>
      <c r="L205" s="72"/>
      <c r="M205" s="19"/>
    </row>
    <row r="206" spans="1:13" s="11" customFormat="1" ht="15.75" customHeight="1" x14ac:dyDescent="0.2">
      <c r="A206" s="87" t="s">
        <v>293</v>
      </c>
      <c r="B206" s="35" t="s">
        <v>294</v>
      </c>
      <c r="C206" s="24">
        <f t="shared" si="104"/>
        <v>3130</v>
      </c>
      <c r="D206" s="24">
        <f t="shared" si="105"/>
        <v>0</v>
      </c>
      <c r="E206" s="21"/>
      <c r="F206" s="21"/>
      <c r="G206" s="21">
        <v>3130</v>
      </c>
      <c r="H206" s="19"/>
      <c r="I206" s="19"/>
      <c r="J206" s="19"/>
      <c r="K206" s="19"/>
      <c r="L206" s="72"/>
      <c r="M206" s="19"/>
    </row>
    <row r="207" spans="1:13" s="11" customFormat="1" ht="15.75" customHeight="1" x14ac:dyDescent="0.2">
      <c r="A207" s="86" t="s">
        <v>50</v>
      </c>
      <c r="B207" s="64" t="s">
        <v>51</v>
      </c>
      <c r="C207" s="24">
        <f t="shared" si="104"/>
        <v>155478</v>
      </c>
      <c r="D207" s="24">
        <f t="shared" si="105"/>
        <v>76710</v>
      </c>
      <c r="E207" s="26">
        <v>62068</v>
      </c>
      <c r="F207" s="26">
        <v>14642</v>
      </c>
      <c r="G207" s="26">
        <v>25368</v>
      </c>
      <c r="H207" s="24">
        <v>52200</v>
      </c>
      <c r="I207" s="24"/>
      <c r="J207" s="24">
        <v>1200</v>
      </c>
      <c r="K207" s="24"/>
      <c r="L207" s="73"/>
      <c r="M207" s="24"/>
    </row>
    <row r="208" spans="1:13" s="11" customFormat="1" ht="15.75" customHeight="1" x14ac:dyDescent="0.2">
      <c r="A208" s="87" t="s">
        <v>295</v>
      </c>
      <c r="B208" s="35" t="s">
        <v>296</v>
      </c>
      <c r="C208" s="24">
        <f t="shared" si="104"/>
        <v>46970</v>
      </c>
      <c r="D208" s="24">
        <f t="shared" si="105"/>
        <v>0</v>
      </c>
      <c r="E208" s="21"/>
      <c r="F208" s="21"/>
      <c r="G208" s="21"/>
      <c r="H208" s="19"/>
      <c r="I208" s="19"/>
      <c r="J208" s="19"/>
      <c r="K208" s="19">
        <v>46970</v>
      </c>
      <c r="L208" s="72"/>
      <c r="M208" s="19"/>
    </row>
    <row r="209" spans="1:18" s="11" customFormat="1" ht="15.75" customHeight="1" x14ac:dyDescent="0.2">
      <c r="A209" s="87" t="s">
        <v>295</v>
      </c>
      <c r="B209" s="35" t="s">
        <v>341</v>
      </c>
      <c r="C209" s="24">
        <f t="shared" ref="C209" si="108">SUM(D209,G209,H209:M209)</f>
        <v>80893</v>
      </c>
      <c r="D209" s="24">
        <f t="shared" ref="D209" si="109">SUM(E209:F209)</f>
        <v>0</v>
      </c>
      <c r="E209" s="21"/>
      <c r="F209" s="21"/>
      <c r="G209" s="21">
        <v>13253</v>
      </c>
      <c r="H209" s="19"/>
      <c r="I209" s="19"/>
      <c r="J209" s="19">
        <v>67640</v>
      </c>
      <c r="K209" s="19"/>
      <c r="L209" s="72"/>
      <c r="M209" s="19"/>
    </row>
    <row r="210" spans="1:18" s="11" customFormat="1" ht="32.25" customHeight="1" x14ac:dyDescent="0.2">
      <c r="A210" s="87" t="s">
        <v>297</v>
      </c>
      <c r="B210" s="35" t="s">
        <v>298</v>
      </c>
      <c r="C210" s="24">
        <f t="shared" si="104"/>
        <v>51668</v>
      </c>
      <c r="D210" s="24">
        <f t="shared" si="105"/>
        <v>0</v>
      </c>
      <c r="E210" s="21"/>
      <c r="F210" s="21"/>
      <c r="G210" s="21"/>
      <c r="H210" s="19">
        <v>51668</v>
      </c>
      <c r="I210" s="19"/>
      <c r="J210" s="19"/>
      <c r="K210" s="19"/>
      <c r="L210" s="72"/>
      <c r="M210" s="19"/>
    </row>
    <row r="211" spans="1:18" s="11" customFormat="1" ht="32.25" customHeight="1" x14ac:dyDescent="0.2">
      <c r="A211" s="87" t="s">
        <v>299</v>
      </c>
      <c r="B211" s="35" t="s">
        <v>300</v>
      </c>
      <c r="C211" s="24">
        <f t="shared" si="104"/>
        <v>9820</v>
      </c>
      <c r="D211" s="24">
        <f t="shared" si="105"/>
        <v>0</v>
      </c>
      <c r="E211" s="21"/>
      <c r="F211" s="21"/>
      <c r="G211" s="21">
        <v>5820</v>
      </c>
      <c r="H211" s="19"/>
      <c r="I211" s="19"/>
      <c r="J211" s="19">
        <v>4000</v>
      </c>
      <c r="K211" s="19"/>
      <c r="L211" s="72"/>
      <c r="M211" s="19"/>
    </row>
    <row r="212" spans="1:18" s="11" customFormat="1" ht="15.75" customHeight="1" x14ac:dyDescent="0.2">
      <c r="A212" s="65" t="s">
        <v>129</v>
      </c>
      <c r="B212" s="65" t="s">
        <v>119</v>
      </c>
      <c r="C212" s="37">
        <f>C162+C170+C187+C200+C205+C206+C207+C208+C209+C210+C211</f>
        <v>3924298</v>
      </c>
      <c r="D212" s="37">
        <f t="shared" ref="D212:M212" si="110">D162+D170+D187+D200+D205+D206+D207+D208+D209+D210+D211</f>
        <v>1809024</v>
      </c>
      <c r="E212" s="37">
        <f t="shared" si="110"/>
        <v>1437754</v>
      </c>
      <c r="F212" s="37">
        <f t="shared" si="110"/>
        <v>371270</v>
      </c>
      <c r="G212" s="37">
        <f t="shared" si="110"/>
        <v>1494963</v>
      </c>
      <c r="H212" s="37">
        <f t="shared" si="110"/>
        <v>175062</v>
      </c>
      <c r="I212" s="37">
        <f t="shared" si="110"/>
        <v>0</v>
      </c>
      <c r="J212" s="37">
        <f t="shared" si="110"/>
        <v>397479</v>
      </c>
      <c r="K212" s="37">
        <f t="shared" si="110"/>
        <v>46970</v>
      </c>
      <c r="L212" s="37">
        <f t="shared" si="110"/>
        <v>800</v>
      </c>
      <c r="M212" s="37">
        <f t="shared" si="110"/>
        <v>0</v>
      </c>
    </row>
    <row r="213" spans="1:18" s="11" customFormat="1" ht="15.75" customHeight="1" x14ac:dyDescent="0.2">
      <c r="A213" s="65">
        <v>9</v>
      </c>
      <c r="B213" s="65" t="s">
        <v>53</v>
      </c>
      <c r="C213" s="37">
        <f>SUM(C214:C275)</f>
        <v>19851867</v>
      </c>
      <c r="D213" s="37">
        <f>SUM(D214:D275)</f>
        <v>13649505</v>
      </c>
      <c r="E213" s="37">
        <f>SUM(E214:E275)</f>
        <v>10963292</v>
      </c>
      <c r="F213" s="37">
        <f t="shared" ref="F213:M213" si="111">SUM(F214:F275)</f>
        <v>2686213</v>
      </c>
      <c r="G213" s="37">
        <f t="shared" si="111"/>
        <v>5058667</v>
      </c>
      <c r="H213" s="37">
        <f t="shared" si="111"/>
        <v>8553</v>
      </c>
      <c r="I213" s="37">
        <f t="shared" si="111"/>
        <v>0</v>
      </c>
      <c r="J213" s="37">
        <f t="shared" si="111"/>
        <v>477268</v>
      </c>
      <c r="K213" s="37">
        <f t="shared" si="111"/>
        <v>114940</v>
      </c>
      <c r="L213" s="37">
        <f t="shared" si="111"/>
        <v>542934</v>
      </c>
      <c r="M213" s="37">
        <f t="shared" si="111"/>
        <v>0</v>
      </c>
    </row>
    <row r="214" spans="1:18" s="41" customFormat="1" ht="26.25" customHeight="1" x14ac:dyDescent="0.2">
      <c r="A214" s="42" t="s">
        <v>54</v>
      </c>
      <c r="B214" s="40" t="s">
        <v>172</v>
      </c>
      <c r="C214" s="39">
        <f>SUM(D214,G214,H214:M214)</f>
        <v>914861</v>
      </c>
      <c r="D214" s="39">
        <f>SUM(E214:F214)</f>
        <v>681200</v>
      </c>
      <c r="E214" s="39">
        <v>550532</v>
      </c>
      <c r="F214" s="39">
        <v>130668</v>
      </c>
      <c r="G214" s="39">
        <v>228961</v>
      </c>
      <c r="H214" s="39"/>
      <c r="I214" s="39"/>
      <c r="J214" s="39">
        <v>4700</v>
      </c>
      <c r="K214" s="40"/>
      <c r="L214" s="39"/>
      <c r="M214" s="40"/>
    </row>
    <row r="215" spans="1:18" s="41" customFormat="1" ht="24" customHeight="1" x14ac:dyDescent="0.2">
      <c r="A215" s="42" t="s">
        <v>54</v>
      </c>
      <c r="B215" s="40" t="s">
        <v>55</v>
      </c>
      <c r="C215" s="39">
        <f t="shared" ref="C215:C267" si="112">SUM(D215,G215,H215:M215)</f>
        <v>888284</v>
      </c>
      <c r="D215" s="39">
        <f>SUM(E215:F215)</f>
        <v>575012</v>
      </c>
      <c r="E215" s="39">
        <v>461665</v>
      </c>
      <c r="F215" s="39">
        <v>113347</v>
      </c>
      <c r="G215" s="39">
        <v>306099</v>
      </c>
      <c r="H215" s="39"/>
      <c r="I215" s="39"/>
      <c r="J215" s="39">
        <v>7173</v>
      </c>
      <c r="K215" s="40"/>
      <c r="L215" s="39"/>
      <c r="M215" s="40"/>
    </row>
    <row r="216" spans="1:18" s="41" customFormat="1" ht="25.5" customHeight="1" x14ac:dyDescent="0.2">
      <c r="A216" s="42" t="s">
        <v>54</v>
      </c>
      <c r="B216" s="40" t="s">
        <v>56</v>
      </c>
      <c r="C216" s="39">
        <f t="shared" si="112"/>
        <v>677021</v>
      </c>
      <c r="D216" s="39">
        <f>SUM(E216:F216)</f>
        <v>542931</v>
      </c>
      <c r="E216" s="39">
        <v>438736</v>
      </c>
      <c r="F216" s="39">
        <v>104195</v>
      </c>
      <c r="G216" s="39">
        <v>130040</v>
      </c>
      <c r="H216" s="39"/>
      <c r="I216" s="39"/>
      <c r="J216" s="39">
        <v>4050</v>
      </c>
      <c r="K216" s="40"/>
      <c r="L216" s="39"/>
      <c r="M216" s="40"/>
    </row>
    <row r="217" spans="1:18" s="41" customFormat="1" ht="24" customHeight="1" x14ac:dyDescent="0.2">
      <c r="A217" s="42" t="s">
        <v>54</v>
      </c>
      <c r="B217" s="40" t="s">
        <v>57</v>
      </c>
      <c r="C217" s="39">
        <f t="shared" si="112"/>
        <v>367282</v>
      </c>
      <c r="D217" s="39">
        <f t="shared" ref="D217:D267" si="113">SUM(E217:F217)</f>
        <v>260066</v>
      </c>
      <c r="E217" s="39">
        <v>210023</v>
      </c>
      <c r="F217" s="39">
        <v>50043</v>
      </c>
      <c r="G217" s="39">
        <v>106016</v>
      </c>
      <c r="H217" s="39"/>
      <c r="I217" s="39"/>
      <c r="J217" s="39">
        <v>1200</v>
      </c>
      <c r="K217" s="40"/>
      <c r="L217" s="39"/>
      <c r="M217" s="40"/>
    </row>
    <row r="218" spans="1:18" s="41" customFormat="1" ht="33.75" customHeight="1" x14ac:dyDescent="0.2">
      <c r="A218" s="42" t="s">
        <v>54</v>
      </c>
      <c r="B218" s="40" t="s">
        <v>58</v>
      </c>
      <c r="C218" s="39">
        <f t="shared" si="112"/>
        <v>379531</v>
      </c>
      <c r="D218" s="39">
        <f t="shared" si="113"/>
        <v>295100</v>
      </c>
      <c r="E218" s="39">
        <v>238166</v>
      </c>
      <c r="F218" s="39">
        <v>56934</v>
      </c>
      <c r="G218" s="39">
        <v>82231</v>
      </c>
      <c r="H218" s="39"/>
      <c r="I218" s="39"/>
      <c r="J218" s="39">
        <v>2200</v>
      </c>
      <c r="K218" s="40"/>
      <c r="L218" s="39"/>
      <c r="M218" s="40"/>
    </row>
    <row r="219" spans="1:18" s="41" customFormat="1" ht="24" customHeight="1" x14ac:dyDescent="0.2">
      <c r="A219" s="42" t="s">
        <v>54</v>
      </c>
      <c r="B219" s="40" t="s">
        <v>59</v>
      </c>
      <c r="C219" s="39">
        <f t="shared" si="112"/>
        <v>255852</v>
      </c>
      <c r="D219" s="39">
        <f t="shared" si="113"/>
        <v>202190</v>
      </c>
      <c r="E219" s="39">
        <v>163193</v>
      </c>
      <c r="F219" s="39">
        <v>38997</v>
      </c>
      <c r="G219" s="39">
        <v>51662</v>
      </c>
      <c r="H219" s="39"/>
      <c r="I219" s="39"/>
      <c r="J219" s="39">
        <v>2000</v>
      </c>
      <c r="K219" s="40"/>
      <c r="L219" s="39"/>
      <c r="M219" s="40"/>
      <c r="R219" s="92"/>
    </row>
    <row r="220" spans="1:18" s="41" customFormat="1" ht="26.25" customHeight="1" x14ac:dyDescent="0.2">
      <c r="A220" s="42" t="s">
        <v>54</v>
      </c>
      <c r="B220" s="40" t="s">
        <v>200</v>
      </c>
      <c r="C220" s="39">
        <f t="shared" ref="C220:C225" si="114">SUM(D220,G220,H220:M220)</f>
        <v>364024</v>
      </c>
      <c r="D220" s="39">
        <f t="shared" ref="D220:D225" si="115">SUM(E220:F220)</f>
        <v>164795</v>
      </c>
      <c r="E220" s="39">
        <v>132857</v>
      </c>
      <c r="F220" s="39">
        <v>31938</v>
      </c>
      <c r="G220" s="39">
        <v>196379</v>
      </c>
      <c r="H220" s="39"/>
      <c r="I220" s="39"/>
      <c r="J220" s="39">
        <v>2850</v>
      </c>
      <c r="K220" s="39"/>
      <c r="L220" s="39"/>
      <c r="M220" s="40"/>
    </row>
    <row r="221" spans="1:18" s="41" customFormat="1" ht="24.75" customHeight="1" x14ac:dyDescent="0.2">
      <c r="A221" s="42" t="s">
        <v>54</v>
      </c>
      <c r="B221" s="40" t="s">
        <v>155</v>
      </c>
      <c r="C221" s="39">
        <f t="shared" si="114"/>
        <v>391055</v>
      </c>
      <c r="D221" s="39">
        <f t="shared" si="115"/>
        <v>326086</v>
      </c>
      <c r="E221" s="39">
        <v>263846</v>
      </c>
      <c r="F221" s="39">
        <v>62240</v>
      </c>
      <c r="G221" s="39">
        <v>60469</v>
      </c>
      <c r="H221" s="39"/>
      <c r="I221" s="39"/>
      <c r="J221" s="39">
        <v>4500</v>
      </c>
      <c r="K221" s="40"/>
      <c r="L221" s="39"/>
      <c r="M221" s="40"/>
    </row>
    <row r="222" spans="1:18" s="41" customFormat="1" ht="24.75" customHeight="1" x14ac:dyDescent="0.2">
      <c r="A222" s="42" t="s">
        <v>54</v>
      </c>
      <c r="B222" s="40" t="s">
        <v>251</v>
      </c>
      <c r="C222" s="39">
        <f t="shared" si="114"/>
        <v>301181</v>
      </c>
      <c r="D222" s="39">
        <f t="shared" si="115"/>
        <v>226693</v>
      </c>
      <c r="E222" s="39">
        <v>179779</v>
      </c>
      <c r="F222" s="39">
        <v>46914</v>
      </c>
      <c r="G222" s="39">
        <v>62728</v>
      </c>
      <c r="H222" s="39"/>
      <c r="I222" s="39"/>
      <c r="J222" s="39">
        <v>11760</v>
      </c>
      <c r="K222" s="40"/>
      <c r="L222" s="39"/>
      <c r="M222" s="40"/>
    </row>
    <row r="223" spans="1:18" s="41" customFormat="1" ht="27.75" customHeight="1" x14ac:dyDescent="0.2">
      <c r="A223" s="42" t="s">
        <v>54</v>
      </c>
      <c r="B223" s="40" t="s">
        <v>259</v>
      </c>
      <c r="C223" s="39">
        <f t="shared" si="114"/>
        <v>251749</v>
      </c>
      <c r="D223" s="39">
        <f t="shared" si="115"/>
        <v>191742</v>
      </c>
      <c r="E223" s="39">
        <v>148304</v>
      </c>
      <c r="F223" s="39">
        <v>43438</v>
      </c>
      <c r="G223" s="39">
        <v>58807</v>
      </c>
      <c r="H223" s="39"/>
      <c r="I223" s="39"/>
      <c r="J223" s="39">
        <v>1200</v>
      </c>
      <c r="K223" s="40"/>
      <c r="L223" s="39"/>
      <c r="M223" s="40"/>
    </row>
    <row r="224" spans="1:18" s="41" customFormat="1" ht="27.75" customHeight="1" x14ac:dyDescent="0.2">
      <c r="A224" s="42" t="s">
        <v>54</v>
      </c>
      <c r="B224" s="40" t="s">
        <v>260</v>
      </c>
      <c r="C224" s="39">
        <f t="shared" si="114"/>
        <v>356227</v>
      </c>
      <c r="D224" s="39">
        <f t="shared" si="115"/>
        <v>261663</v>
      </c>
      <c r="E224" s="39">
        <v>209379</v>
      </c>
      <c r="F224" s="39">
        <v>52284</v>
      </c>
      <c r="G224" s="39">
        <v>91744</v>
      </c>
      <c r="H224" s="39"/>
      <c r="I224" s="39"/>
      <c r="J224" s="39">
        <v>2820</v>
      </c>
      <c r="K224" s="40"/>
      <c r="L224" s="39"/>
      <c r="M224" s="40"/>
    </row>
    <row r="225" spans="1:13" s="41" customFormat="1" ht="27.75" customHeight="1" x14ac:dyDescent="0.2">
      <c r="A225" s="42" t="s">
        <v>54</v>
      </c>
      <c r="B225" s="40" t="s">
        <v>301</v>
      </c>
      <c r="C225" s="39">
        <f t="shared" si="114"/>
        <v>457772</v>
      </c>
      <c r="D225" s="39">
        <f t="shared" si="115"/>
        <v>349118</v>
      </c>
      <c r="E225" s="39">
        <v>276399</v>
      </c>
      <c r="F225" s="39">
        <v>72719</v>
      </c>
      <c r="G225" s="39">
        <v>103234</v>
      </c>
      <c r="H225" s="39"/>
      <c r="I225" s="39"/>
      <c r="J225" s="39">
        <v>5420</v>
      </c>
      <c r="K225" s="40"/>
      <c r="L225" s="39"/>
      <c r="M225" s="40"/>
    </row>
    <row r="226" spans="1:13" s="41" customFormat="1" ht="15.75" customHeight="1" x14ac:dyDescent="0.2">
      <c r="A226" s="42" t="s">
        <v>60</v>
      </c>
      <c r="B226" s="40" t="s">
        <v>61</v>
      </c>
      <c r="C226" s="39">
        <f t="shared" si="112"/>
        <v>986061</v>
      </c>
      <c r="D226" s="39">
        <f t="shared" si="113"/>
        <v>721052</v>
      </c>
      <c r="E226" s="39">
        <v>582078</v>
      </c>
      <c r="F226" s="39">
        <v>138974</v>
      </c>
      <c r="G226" s="39">
        <v>237953</v>
      </c>
      <c r="H226" s="39"/>
      <c r="I226" s="39"/>
      <c r="J226" s="39">
        <v>27043</v>
      </c>
      <c r="K226" s="40"/>
      <c r="L226" s="39">
        <v>13</v>
      </c>
      <c r="M226" s="40"/>
    </row>
    <row r="227" spans="1:13" s="41" customFormat="1" ht="15.75" customHeight="1" x14ac:dyDescent="0.2">
      <c r="A227" s="42" t="s">
        <v>60</v>
      </c>
      <c r="B227" s="40" t="s">
        <v>62</v>
      </c>
      <c r="C227" s="39">
        <f t="shared" si="112"/>
        <v>1559975</v>
      </c>
      <c r="D227" s="39">
        <f t="shared" si="113"/>
        <v>1106500</v>
      </c>
      <c r="E227" s="39">
        <v>894070</v>
      </c>
      <c r="F227" s="39">
        <v>212430</v>
      </c>
      <c r="G227" s="39">
        <v>415582</v>
      </c>
      <c r="H227" s="39"/>
      <c r="I227" s="39"/>
      <c r="J227" s="39">
        <v>37890</v>
      </c>
      <c r="K227" s="40"/>
      <c r="L227" s="39">
        <v>3</v>
      </c>
      <c r="M227" s="40"/>
    </row>
    <row r="228" spans="1:13" s="41" customFormat="1" ht="15.75" customHeight="1" x14ac:dyDescent="0.2">
      <c r="A228" s="42" t="s">
        <v>60</v>
      </c>
      <c r="B228" s="40" t="s">
        <v>63</v>
      </c>
      <c r="C228" s="39">
        <f t="shared" si="112"/>
        <v>681361</v>
      </c>
      <c r="D228" s="39">
        <f t="shared" si="113"/>
        <v>475776</v>
      </c>
      <c r="E228" s="39">
        <v>384558</v>
      </c>
      <c r="F228" s="39">
        <v>91218</v>
      </c>
      <c r="G228" s="39">
        <v>161005</v>
      </c>
      <c r="H228" s="39"/>
      <c r="I228" s="39"/>
      <c r="J228" s="39">
        <v>44580</v>
      </c>
      <c r="K228" s="40"/>
      <c r="L228" s="39"/>
      <c r="M228" s="40"/>
    </row>
    <row r="229" spans="1:13" s="41" customFormat="1" ht="15.75" customHeight="1" x14ac:dyDescent="0.2">
      <c r="A229" s="42" t="s">
        <v>60</v>
      </c>
      <c r="B229" s="40" t="s">
        <v>180</v>
      </c>
      <c r="C229" s="39">
        <f t="shared" si="112"/>
        <v>300571</v>
      </c>
      <c r="D229" s="39">
        <f t="shared" si="113"/>
        <v>235826</v>
      </c>
      <c r="E229" s="39">
        <v>190393</v>
      </c>
      <c r="F229" s="39">
        <v>45433</v>
      </c>
      <c r="G229" s="39">
        <v>61694</v>
      </c>
      <c r="H229" s="39"/>
      <c r="I229" s="39"/>
      <c r="J229" s="39">
        <v>3051</v>
      </c>
      <c r="K229" s="40"/>
      <c r="L229" s="39"/>
      <c r="M229" s="40"/>
    </row>
    <row r="230" spans="1:13" s="41" customFormat="1" ht="15.75" customHeight="1" x14ac:dyDescent="0.2">
      <c r="A230" s="42" t="s">
        <v>60</v>
      </c>
      <c r="B230" s="40" t="s">
        <v>64</v>
      </c>
      <c r="C230" s="39">
        <f t="shared" si="112"/>
        <v>292451</v>
      </c>
      <c r="D230" s="39">
        <f t="shared" si="113"/>
        <v>216479</v>
      </c>
      <c r="E230" s="39">
        <v>174755</v>
      </c>
      <c r="F230" s="39">
        <v>41724</v>
      </c>
      <c r="G230" s="39">
        <v>64586</v>
      </c>
      <c r="H230" s="39"/>
      <c r="I230" s="39"/>
      <c r="J230" s="39">
        <v>11384</v>
      </c>
      <c r="K230" s="40"/>
      <c r="L230" s="39">
        <v>2</v>
      </c>
      <c r="M230" s="40"/>
    </row>
    <row r="231" spans="1:13" s="41" customFormat="1" ht="15.75" customHeight="1" x14ac:dyDescent="0.2">
      <c r="A231" s="42" t="s">
        <v>60</v>
      </c>
      <c r="B231" s="40" t="s">
        <v>250</v>
      </c>
      <c r="C231" s="39">
        <f t="shared" si="112"/>
        <v>632356</v>
      </c>
      <c r="D231" s="39">
        <f t="shared" si="113"/>
        <v>412079</v>
      </c>
      <c r="E231" s="39">
        <v>327348</v>
      </c>
      <c r="F231" s="39">
        <v>84731</v>
      </c>
      <c r="G231" s="39">
        <v>165893</v>
      </c>
      <c r="H231" s="39"/>
      <c r="I231" s="39"/>
      <c r="J231" s="39">
        <v>54384</v>
      </c>
      <c r="K231" s="40"/>
      <c r="L231" s="39"/>
      <c r="M231" s="40"/>
    </row>
    <row r="232" spans="1:13" s="41" customFormat="1" ht="15.75" customHeight="1" x14ac:dyDescent="0.2">
      <c r="A232" s="42" t="s">
        <v>60</v>
      </c>
      <c r="B232" s="40" t="s">
        <v>257</v>
      </c>
      <c r="C232" s="39">
        <f t="shared" ref="C232" si="116">SUM(D232,G232,H232:M232)</f>
        <v>617976</v>
      </c>
      <c r="D232" s="39">
        <f t="shared" ref="D232" si="117">SUM(E232:F232)</f>
        <v>398481</v>
      </c>
      <c r="E232" s="39">
        <v>319893</v>
      </c>
      <c r="F232" s="39">
        <v>78588</v>
      </c>
      <c r="G232" s="39">
        <v>207586</v>
      </c>
      <c r="H232" s="39"/>
      <c r="I232" s="39"/>
      <c r="J232" s="39">
        <v>11909</v>
      </c>
      <c r="K232" s="40"/>
      <c r="L232" s="39"/>
      <c r="M232" s="40"/>
    </row>
    <row r="233" spans="1:13" s="41" customFormat="1" ht="15.75" customHeight="1" x14ac:dyDescent="0.2">
      <c r="A233" s="42" t="s">
        <v>60</v>
      </c>
      <c r="B233" s="40" t="s">
        <v>258</v>
      </c>
      <c r="C233" s="39">
        <f t="shared" ref="C233" si="118">SUM(D233,G233,H233:M233)</f>
        <v>2220661</v>
      </c>
      <c r="D233" s="39">
        <f t="shared" ref="D233" si="119">SUM(E233:F233)</f>
        <v>1418028</v>
      </c>
      <c r="E233" s="39">
        <v>1129412</v>
      </c>
      <c r="F233" s="39">
        <v>288616</v>
      </c>
      <c r="G233" s="39">
        <v>692178</v>
      </c>
      <c r="H233" s="39"/>
      <c r="I233" s="39"/>
      <c r="J233" s="39">
        <v>88505</v>
      </c>
      <c r="K233" s="40"/>
      <c r="L233" s="39">
        <v>21950</v>
      </c>
      <c r="M233" s="40"/>
    </row>
    <row r="234" spans="1:13" s="41" customFormat="1" ht="15.75" customHeight="1" x14ac:dyDescent="0.2">
      <c r="A234" s="42" t="s">
        <v>60</v>
      </c>
      <c r="B234" s="40" t="s">
        <v>65</v>
      </c>
      <c r="C234" s="39">
        <f t="shared" si="112"/>
        <v>645353</v>
      </c>
      <c r="D234" s="39">
        <f t="shared" si="113"/>
        <v>475759</v>
      </c>
      <c r="E234" s="39">
        <v>384545</v>
      </c>
      <c r="F234" s="39">
        <v>91214</v>
      </c>
      <c r="G234" s="39">
        <v>163542</v>
      </c>
      <c r="H234" s="39"/>
      <c r="I234" s="39"/>
      <c r="J234" s="39">
        <v>6052</v>
      </c>
      <c r="K234" s="39"/>
      <c r="L234" s="39"/>
      <c r="M234" s="40"/>
    </row>
    <row r="235" spans="1:13" s="41" customFormat="1" ht="15.75" customHeight="1" x14ac:dyDescent="0.2">
      <c r="A235" s="42" t="s">
        <v>60</v>
      </c>
      <c r="B235" s="40" t="s">
        <v>66</v>
      </c>
      <c r="C235" s="39">
        <f t="shared" si="112"/>
        <v>372043</v>
      </c>
      <c r="D235" s="39">
        <f t="shared" si="113"/>
        <v>263403</v>
      </c>
      <c r="E235" s="39">
        <v>212641</v>
      </c>
      <c r="F235" s="39">
        <v>50762</v>
      </c>
      <c r="G235" s="39">
        <v>103036</v>
      </c>
      <c r="H235" s="39"/>
      <c r="I235" s="39"/>
      <c r="J235" s="39">
        <v>5603</v>
      </c>
      <c r="K235" s="39"/>
      <c r="L235" s="39">
        <v>1</v>
      </c>
      <c r="M235" s="40"/>
    </row>
    <row r="236" spans="1:13" s="41" customFormat="1" ht="15.75" customHeight="1" x14ac:dyDescent="0.2">
      <c r="A236" s="42" t="s">
        <v>60</v>
      </c>
      <c r="B236" s="40" t="s">
        <v>67</v>
      </c>
      <c r="C236" s="39">
        <f t="shared" si="112"/>
        <v>338654</v>
      </c>
      <c r="D236" s="39">
        <f t="shared" si="113"/>
        <v>233175</v>
      </c>
      <c r="E236" s="39">
        <v>188183</v>
      </c>
      <c r="F236" s="39">
        <v>44992</v>
      </c>
      <c r="G236" s="39">
        <v>96118</v>
      </c>
      <c r="H236" s="39"/>
      <c r="I236" s="39"/>
      <c r="J236" s="39">
        <v>9358</v>
      </c>
      <c r="K236" s="39"/>
      <c r="L236" s="39">
        <v>3</v>
      </c>
      <c r="M236" s="40"/>
    </row>
    <row r="237" spans="1:13" s="41" customFormat="1" ht="15.75" customHeight="1" x14ac:dyDescent="0.2">
      <c r="A237" s="42" t="s">
        <v>60</v>
      </c>
      <c r="B237" s="40" t="s">
        <v>342</v>
      </c>
      <c r="C237" s="39">
        <f t="shared" ref="C237" si="120">SUM(D237,G237,H237:M237)</f>
        <v>363682</v>
      </c>
      <c r="D237" s="39">
        <f t="shared" ref="D237" si="121">SUM(E237:F237)</f>
        <v>284692</v>
      </c>
      <c r="E237" s="39">
        <v>227334</v>
      </c>
      <c r="F237" s="39">
        <v>57358</v>
      </c>
      <c r="G237" s="39">
        <v>70959</v>
      </c>
      <c r="H237" s="39"/>
      <c r="I237" s="39"/>
      <c r="J237" s="39">
        <v>8031</v>
      </c>
      <c r="K237" s="39"/>
      <c r="L237" s="39"/>
      <c r="M237" s="40"/>
    </row>
    <row r="238" spans="1:13" s="41" customFormat="1" ht="15.75" customHeight="1" x14ac:dyDescent="0.2">
      <c r="A238" s="42" t="s">
        <v>60</v>
      </c>
      <c r="B238" s="40" t="s">
        <v>77</v>
      </c>
      <c r="C238" s="39">
        <f>SUM(D238,G238,H238:M238)</f>
        <v>483277</v>
      </c>
      <c r="D238" s="39">
        <f>SUM(E238:F238)</f>
        <v>419150</v>
      </c>
      <c r="E238" s="39">
        <v>338337</v>
      </c>
      <c r="F238" s="39">
        <v>80813</v>
      </c>
      <c r="G238" s="39">
        <v>64125</v>
      </c>
      <c r="H238" s="39"/>
      <c r="I238" s="39"/>
      <c r="J238" s="39">
        <v>0</v>
      </c>
      <c r="K238" s="39"/>
      <c r="L238" s="39">
        <v>2</v>
      </c>
      <c r="M238" s="40"/>
    </row>
    <row r="239" spans="1:13" s="41" customFormat="1" ht="24" customHeight="1" x14ac:dyDescent="0.2">
      <c r="A239" s="42" t="s">
        <v>60</v>
      </c>
      <c r="B239" s="40" t="s">
        <v>176</v>
      </c>
      <c r="C239" s="39">
        <f>SUM(D239,G239,H239:M239)</f>
        <v>949056</v>
      </c>
      <c r="D239" s="39">
        <f>SUM(E239:F239)</f>
        <v>692935</v>
      </c>
      <c r="E239" s="39">
        <v>560026</v>
      </c>
      <c r="F239" s="39">
        <v>132909</v>
      </c>
      <c r="G239" s="39">
        <v>188889</v>
      </c>
      <c r="H239" s="39"/>
      <c r="I239" s="39"/>
      <c r="J239" s="39">
        <v>27228</v>
      </c>
      <c r="K239" s="39">
        <v>40000</v>
      </c>
      <c r="L239" s="39">
        <v>4</v>
      </c>
      <c r="M239" s="40"/>
    </row>
    <row r="240" spans="1:13" s="41" customFormat="1" ht="15.75" customHeight="1" x14ac:dyDescent="0.2">
      <c r="A240" s="42" t="s">
        <v>68</v>
      </c>
      <c r="B240" s="40" t="s">
        <v>69</v>
      </c>
      <c r="C240" s="39">
        <f t="shared" si="112"/>
        <v>477399</v>
      </c>
      <c r="D240" s="39">
        <f t="shared" si="113"/>
        <v>385844</v>
      </c>
      <c r="E240" s="39">
        <v>311589</v>
      </c>
      <c r="F240" s="39">
        <v>74255</v>
      </c>
      <c r="G240" s="39">
        <v>80910</v>
      </c>
      <c r="H240" s="39"/>
      <c r="I240" s="39"/>
      <c r="J240" s="39">
        <v>10500</v>
      </c>
      <c r="K240" s="40"/>
      <c r="L240" s="39">
        <v>145</v>
      </c>
      <c r="M240" s="40"/>
    </row>
    <row r="241" spans="1:13" s="41" customFormat="1" ht="15.75" customHeight="1" x14ac:dyDescent="0.2">
      <c r="A241" s="42" t="s">
        <v>68</v>
      </c>
      <c r="B241" s="40" t="s">
        <v>70</v>
      </c>
      <c r="C241" s="39">
        <f t="shared" si="112"/>
        <v>222513</v>
      </c>
      <c r="D241" s="39">
        <f t="shared" si="113"/>
        <v>161509</v>
      </c>
      <c r="E241" s="39">
        <v>129220</v>
      </c>
      <c r="F241" s="39">
        <v>32289</v>
      </c>
      <c r="G241" s="39">
        <v>57050</v>
      </c>
      <c r="H241" s="39"/>
      <c r="I241" s="39"/>
      <c r="J241" s="39">
        <v>3954</v>
      </c>
      <c r="K241" s="40"/>
      <c r="L241" s="39"/>
      <c r="M241" s="40"/>
    </row>
    <row r="242" spans="1:13" s="41" customFormat="1" ht="15.75" customHeight="1" x14ac:dyDescent="0.2">
      <c r="A242" s="42" t="s">
        <v>68</v>
      </c>
      <c r="B242" s="40" t="s">
        <v>255</v>
      </c>
      <c r="C242" s="39">
        <f t="shared" ref="C242" si="122">SUM(D242,G242,H242:M242)</f>
        <v>164574</v>
      </c>
      <c r="D242" s="39">
        <f t="shared" ref="D242" si="123">SUM(E242:F242)</f>
        <v>141827</v>
      </c>
      <c r="E242" s="39">
        <v>111918</v>
      </c>
      <c r="F242" s="39">
        <v>29909</v>
      </c>
      <c r="G242" s="39">
        <v>20150</v>
      </c>
      <c r="H242" s="39"/>
      <c r="I242" s="39"/>
      <c r="J242" s="39">
        <v>2580</v>
      </c>
      <c r="K242" s="40"/>
      <c r="L242" s="39">
        <v>17</v>
      </c>
      <c r="M242" s="40"/>
    </row>
    <row r="243" spans="1:13" s="41" customFormat="1" ht="15.75" customHeight="1" x14ac:dyDescent="0.2">
      <c r="A243" s="42" t="s">
        <v>68</v>
      </c>
      <c r="B243" s="40" t="s">
        <v>256</v>
      </c>
      <c r="C243" s="39">
        <f t="shared" ref="C243" si="124">SUM(D243,G243,H243:M243)</f>
        <v>275426</v>
      </c>
      <c r="D243" s="39">
        <f t="shared" ref="D243" si="125">SUM(E243:F243)</f>
        <v>239257</v>
      </c>
      <c r="E243" s="39">
        <v>191190</v>
      </c>
      <c r="F243" s="39">
        <v>48067</v>
      </c>
      <c r="G243" s="39">
        <v>30078</v>
      </c>
      <c r="H243" s="39"/>
      <c r="I243" s="39"/>
      <c r="J243" s="39">
        <v>6076</v>
      </c>
      <c r="K243" s="40"/>
      <c r="L243" s="39">
        <v>15</v>
      </c>
      <c r="M243" s="40"/>
    </row>
    <row r="244" spans="1:13" s="41" customFormat="1" ht="15.75" customHeight="1" x14ac:dyDescent="0.2">
      <c r="A244" s="42" t="s">
        <v>68</v>
      </c>
      <c r="B244" s="40" t="s">
        <v>71</v>
      </c>
      <c r="C244" s="39">
        <f t="shared" si="112"/>
        <v>551116</v>
      </c>
      <c r="D244" s="39">
        <f t="shared" si="113"/>
        <v>370185</v>
      </c>
      <c r="E244" s="39">
        <v>299121</v>
      </c>
      <c r="F244" s="39">
        <v>71064</v>
      </c>
      <c r="G244" s="39">
        <v>165375</v>
      </c>
      <c r="H244" s="39"/>
      <c r="I244" s="39"/>
      <c r="J244" s="39">
        <v>15556</v>
      </c>
      <c r="K244" s="40"/>
      <c r="L244" s="39"/>
      <c r="M244" s="40"/>
    </row>
    <row r="245" spans="1:13" s="41" customFormat="1" ht="26.25" customHeight="1" x14ac:dyDescent="0.2">
      <c r="A245" s="93" t="s">
        <v>302</v>
      </c>
      <c r="B245" s="40" t="s">
        <v>303</v>
      </c>
      <c r="C245" s="39">
        <f t="shared" si="112"/>
        <v>70311</v>
      </c>
      <c r="D245" s="39">
        <f t="shared" si="113"/>
        <v>62844</v>
      </c>
      <c r="E245" s="39">
        <v>48806</v>
      </c>
      <c r="F245" s="39">
        <v>14038</v>
      </c>
      <c r="G245" s="39">
        <v>4767</v>
      </c>
      <c r="H245" s="39"/>
      <c r="I245" s="39"/>
      <c r="J245" s="39">
        <v>1200</v>
      </c>
      <c r="K245" s="40">
        <v>1500</v>
      </c>
      <c r="L245" s="39"/>
      <c r="M245" s="40"/>
    </row>
    <row r="246" spans="1:13" s="41" customFormat="1" ht="26.25" customHeight="1" x14ac:dyDescent="0.2">
      <c r="A246" s="93" t="s">
        <v>302</v>
      </c>
      <c r="B246" s="40" t="s">
        <v>344</v>
      </c>
      <c r="C246" s="39">
        <f t="shared" ref="C246" si="126">SUM(D246,G246,H246:M246)</f>
        <v>115679</v>
      </c>
      <c r="D246" s="39">
        <f t="shared" ref="D246" si="127">SUM(E246:F246)</f>
        <v>74119</v>
      </c>
      <c r="E246" s="39">
        <v>52036</v>
      </c>
      <c r="F246" s="39">
        <v>22083</v>
      </c>
      <c r="G246" s="39">
        <v>35960</v>
      </c>
      <c r="H246" s="39"/>
      <c r="I246" s="39"/>
      <c r="J246" s="39"/>
      <c r="K246" s="40">
        <v>600</v>
      </c>
      <c r="L246" s="39">
        <v>5000</v>
      </c>
      <c r="M246" s="40"/>
    </row>
    <row r="247" spans="1:13" s="41" customFormat="1" ht="23.25" customHeight="1" x14ac:dyDescent="0.2">
      <c r="A247" s="42" t="s">
        <v>76</v>
      </c>
      <c r="B247" s="40" t="s">
        <v>73</v>
      </c>
      <c r="C247" s="39">
        <f t="shared" si="112"/>
        <v>273301</v>
      </c>
      <c r="D247" s="39">
        <f t="shared" si="113"/>
        <v>225416</v>
      </c>
      <c r="E247" s="39">
        <v>181742</v>
      </c>
      <c r="F247" s="39">
        <v>43674</v>
      </c>
      <c r="G247" s="39">
        <v>47643</v>
      </c>
      <c r="H247" s="39"/>
      <c r="I247" s="39"/>
      <c r="J247" s="39">
        <v>242</v>
      </c>
      <c r="K247" s="40"/>
      <c r="L247" s="39"/>
      <c r="M247" s="40"/>
    </row>
    <row r="248" spans="1:13" s="41" customFormat="1" ht="24.75" customHeight="1" x14ac:dyDescent="0.2">
      <c r="A248" s="42" t="s">
        <v>76</v>
      </c>
      <c r="B248" s="42" t="s">
        <v>277</v>
      </c>
      <c r="C248" s="39">
        <f>SUM(D248,G248,H248:M248)</f>
        <v>55</v>
      </c>
      <c r="D248" s="39">
        <f>SUM(E248:F248)</f>
        <v>0</v>
      </c>
      <c r="E248" s="39"/>
      <c r="F248" s="39"/>
      <c r="G248" s="39">
        <v>55</v>
      </c>
      <c r="H248" s="39"/>
      <c r="I248" s="39"/>
      <c r="J248" s="39"/>
      <c r="K248" s="40"/>
      <c r="L248" s="39"/>
      <c r="M248" s="40"/>
    </row>
    <row r="249" spans="1:13" s="41" customFormat="1" ht="21.75" customHeight="1" x14ac:dyDescent="0.2">
      <c r="A249" s="93" t="s">
        <v>76</v>
      </c>
      <c r="B249" s="42" t="s">
        <v>278</v>
      </c>
      <c r="C249" s="39">
        <f>SUM(D249,G249,H249:M249)</f>
        <v>1375</v>
      </c>
      <c r="D249" s="39">
        <f>SUM(E249:F249)</f>
        <v>0</v>
      </c>
      <c r="E249" s="39"/>
      <c r="F249" s="39"/>
      <c r="G249" s="39"/>
      <c r="H249" s="39"/>
      <c r="I249" s="39"/>
      <c r="J249" s="39">
        <v>1375</v>
      </c>
      <c r="K249" s="40"/>
      <c r="L249" s="39"/>
      <c r="M249" s="40"/>
    </row>
    <row r="250" spans="1:13" s="41" customFormat="1" ht="39" customHeight="1" x14ac:dyDescent="0.2">
      <c r="A250" s="42" t="s">
        <v>76</v>
      </c>
      <c r="B250" s="42" t="s">
        <v>279</v>
      </c>
      <c r="C250" s="39">
        <f>SUM(D250,G250,H250:M250)</f>
        <v>9417</v>
      </c>
      <c r="D250" s="39">
        <f>SUM(E250:F250)</f>
        <v>0</v>
      </c>
      <c r="E250" s="39"/>
      <c r="F250" s="39"/>
      <c r="G250" s="39"/>
      <c r="H250" s="39"/>
      <c r="I250" s="39"/>
      <c r="J250" s="39">
        <v>3420</v>
      </c>
      <c r="K250" s="40"/>
      <c r="L250" s="39">
        <v>5997</v>
      </c>
      <c r="M250" s="40"/>
    </row>
    <row r="251" spans="1:13" s="41" customFormat="1" ht="15.75" customHeight="1" x14ac:dyDescent="0.2">
      <c r="A251" s="42" t="s">
        <v>76</v>
      </c>
      <c r="B251" s="42" t="s">
        <v>203</v>
      </c>
      <c r="C251" s="39">
        <f>SUM(D251,G251,H251:M251)</f>
        <v>34540</v>
      </c>
      <c r="D251" s="39">
        <f>SUM(E251:F251)</f>
        <v>0</v>
      </c>
      <c r="E251" s="39"/>
      <c r="F251" s="39"/>
      <c r="G251" s="39">
        <v>29540</v>
      </c>
      <c r="H251" s="39"/>
      <c r="I251" s="39"/>
      <c r="J251" s="39">
        <v>5000</v>
      </c>
      <c r="K251" s="40"/>
      <c r="L251" s="39"/>
      <c r="M251" s="40"/>
    </row>
    <row r="252" spans="1:13" s="41" customFormat="1" ht="15.75" customHeight="1" x14ac:dyDescent="0.2">
      <c r="A252" s="42" t="s">
        <v>76</v>
      </c>
      <c r="B252" s="42" t="s">
        <v>205</v>
      </c>
      <c r="C252" s="39">
        <f>SUM(D252,G252,H252:M252)</f>
        <v>8881</v>
      </c>
      <c r="D252" s="39">
        <f>SUM(E252:F252)</f>
        <v>554</v>
      </c>
      <c r="E252" s="39">
        <v>434</v>
      </c>
      <c r="F252" s="39">
        <v>120</v>
      </c>
      <c r="G252" s="39">
        <v>5699</v>
      </c>
      <c r="H252" s="39"/>
      <c r="I252" s="39"/>
      <c r="J252" s="39">
        <v>2628</v>
      </c>
      <c r="K252" s="40"/>
      <c r="L252" s="39"/>
      <c r="M252" s="40"/>
    </row>
    <row r="253" spans="1:13" s="6" customFormat="1" ht="15.75" customHeight="1" x14ac:dyDescent="0.2">
      <c r="A253" s="36" t="s">
        <v>76</v>
      </c>
      <c r="B253" s="35" t="s">
        <v>74</v>
      </c>
      <c r="C253" s="39">
        <f t="shared" si="112"/>
        <v>94694</v>
      </c>
      <c r="D253" s="43">
        <f t="shared" si="113"/>
        <v>24501</v>
      </c>
      <c r="E253" s="43">
        <v>19851</v>
      </c>
      <c r="F253" s="43">
        <v>4650</v>
      </c>
      <c r="G253" s="43">
        <v>54946</v>
      </c>
      <c r="H253" s="43">
        <v>6713</v>
      </c>
      <c r="I253" s="43"/>
      <c r="J253" s="43"/>
      <c r="K253" s="21"/>
      <c r="L253" s="43">
        <v>8534</v>
      </c>
      <c r="M253" s="21"/>
    </row>
    <row r="254" spans="1:13" s="6" customFormat="1" ht="36.75" customHeight="1" x14ac:dyDescent="0.2">
      <c r="A254" s="36" t="s">
        <v>76</v>
      </c>
      <c r="B254" s="35" t="s">
        <v>75</v>
      </c>
      <c r="C254" s="39">
        <f t="shared" si="112"/>
        <v>361440</v>
      </c>
      <c r="D254" s="43">
        <f t="shared" si="113"/>
        <v>0</v>
      </c>
      <c r="E254" s="43"/>
      <c r="F254" s="43"/>
      <c r="G254" s="43"/>
      <c r="H254" s="43"/>
      <c r="I254" s="43"/>
      <c r="J254" s="43"/>
      <c r="K254" s="21"/>
      <c r="L254" s="43">
        <v>361440</v>
      </c>
      <c r="M254" s="21"/>
    </row>
    <row r="255" spans="1:13" s="6" customFormat="1" ht="22.5" customHeight="1" x14ac:dyDescent="0.2">
      <c r="A255" s="93" t="s">
        <v>345</v>
      </c>
      <c r="B255" s="40" t="s">
        <v>346</v>
      </c>
      <c r="C255" s="39">
        <f>SUM(D255,G255,H255:M255)</f>
        <v>119000</v>
      </c>
      <c r="D255" s="39">
        <f>SUM(E255:F255)</f>
        <v>0</v>
      </c>
      <c r="E255" s="39"/>
      <c r="F255" s="39"/>
      <c r="G255" s="39"/>
      <c r="H255" s="39"/>
      <c r="I255" s="39"/>
      <c r="J255" s="39"/>
      <c r="K255" s="40"/>
      <c r="L255" s="39">
        <v>119000</v>
      </c>
      <c r="M255" s="40"/>
    </row>
    <row r="256" spans="1:13" s="6" customFormat="1" ht="15.75" customHeight="1" x14ac:dyDescent="0.2">
      <c r="A256" s="36" t="s">
        <v>72</v>
      </c>
      <c r="B256" s="35" t="s">
        <v>78</v>
      </c>
      <c r="C256" s="39">
        <f>SUM(D256,G256,H256:M256)</f>
        <v>417297</v>
      </c>
      <c r="D256" s="21">
        <f>SUM(E256:F256)</f>
        <v>188036</v>
      </c>
      <c r="E256" s="21">
        <v>150705</v>
      </c>
      <c r="F256" s="21">
        <v>37331</v>
      </c>
      <c r="G256" s="21">
        <v>158087</v>
      </c>
      <c r="H256" s="21"/>
      <c r="I256" s="21"/>
      <c r="J256" s="21">
        <v>7306</v>
      </c>
      <c r="K256" s="21">
        <v>63840</v>
      </c>
      <c r="L256" s="43">
        <v>28</v>
      </c>
      <c r="M256" s="21"/>
    </row>
    <row r="257" spans="1:13" s="6" customFormat="1" ht="15.75" customHeight="1" x14ac:dyDescent="0.2">
      <c r="A257" s="36" t="s">
        <v>76</v>
      </c>
      <c r="B257" s="35" t="s">
        <v>204</v>
      </c>
      <c r="C257" s="39">
        <f>SUM(D257,G257,H257:M257)</f>
        <v>0</v>
      </c>
      <c r="D257" s="21">
        <f>SUM(E257:F257)</f>
        <v>0</v>
      </c>
      <c r="E257" s="21"/>
      <c r="F257" s="21"/>
      <c r="G257" s="21"/>
      <c r="H257" s="21"/>
      <c r="I257" s="21"/>
      <c r="J257" s="21"/>
      <c r="K257" s="21"/>
      <c r="L257" s="43"/>
      <c r="M257" s="21"/>
    </row>
    <row r="258" spans="1:13" s="6" customFormat="1" ht="24.75" customHeight="1" x14ac:dyDescent="0.2">
      <c r="A258" s="36" t="s">
        <v>76</v>
      </c>
      <c r="B258" s="40" t="s">
        <v>189</v>
      </c>
      <c r="C258" s="39">
        <f>SUM(D258,G258,H258:M258)</f>
        <v>23935</v>
      </c>
      <c r="D258" s="21">
        <f>SUM(E258:F258)</f>
        <v>19471</v>
      </c>
      <c r="E258" s="39">
        <v>15687</v>
      </c>
      <c r="F258" s="39">
        <v>3784</v>
      </c>
      <c r="G258" s="39">
        <v>4464</v>
      </c>
      <c r="H258" s="39"/>
      <c r="I258" s="39"/>
      <c r="J258" s="39"/>
      <c r="K258" s="40"/>
      <c r="L258" s="39"/>
      <c r="M258" s="40"/>
    </row>
    <row r="259" spans="1:13" s="6" customFormat="1" ht="24.75" customHeight="1" x14ac:dyDescent="0.2">
      <c r="A259" s="36" t="s">
        <v>76</v>
      </c>
      <c r="B259" s="35" t="s">
        <v>153</v>
      </c>
      <c r="C259" s="39">
        <f t="shared" si="112"/>
        <v>196155</v>
      </c>
      <c r="D259" s="21">
        <f t="shared" si="113"/>
        <v>135123</v>
      </c>
      <c r="E259" s="21">
        <v>109353</v>
      </c>
      <c r="F259" s="21">
        <v>25770</v>
      </c>
      <c r="G259" s="21">
        <v>57272</v>
      </c>
      <c r="H259" s="21"/>
      <c r="I259" s="21"/>
      <c r="J259" s="21">
        <v>3760</v>
      </c>
      <c r="K259" s="21"/>
      <c r="L259" s="43"/>
      <c r="M259" s="21"/>
    </row>
    <row r="260" spans="1:13" s="41" customFormat="1" ht="15.75" customHeight="1" x14ac:dyDescent="0.2">
      <c r="A260" s="36" t="s">
        <v>76</v>
      </c>
      <c r="B260" s="40" t="s">
        <v>163</v>
      </c>
      <c r="C260" s="39">
        <f>SUM(D260,G260,H260:M260)</f>
        <v>60214</v>
      </c>
      <c r="D260" s="21">
        <f>SUM(E260:F260)</f>
        <v>23614</v>
      </c>
      <c r="E260" s="39">
        <v>20000</v>
      </c>
      <c r="F260" s="39">
        <v>3614</v>
      </c>
      <c r="G260" s="39">
        <v>25100</v>
      </c>
      <c r="H260" s="40"/>
      <c r="I260" s="40"/>
      <c r="J260" s="39">
        <v>2500</v>
      </c>
      <c r="K260" s="39">
        <v>9000</v>
      </c>
      <c r="L260" s="39"/>
      <c r="M260" s="39"/>
    </row>
    <row r="261" spans="1:13" s="41" customFormat="1" ht="15.75" customHeight="1" x14ac:dyDescent="0.2">
      <c r="A261" s="36" t="s">
        <v>76</v>
      </c>
      <c r="B261" s="40" t="s">
        <v>210</v>
      </c>
      <c r="C261" s="39">
        <f t="shared" si="112"/>
        <v>38673</v>
      </c>
      <c r="D261" s="21">
        <f t="shared" si="113"/>
        <v>20593</v>
      </c>
      <c r="E261" s="39">
        <v>16595</v>
      </c>
      <c r="F261" s="39">
        <v>3998</v>
      </c>
      <c r="G261" s="39">
        <v>11200</v>
      </c>
      <c r="H261" s="39"/>
      <c r="I261" s="39"/>
      <c r="J261" s="39">
        <v>6880</v>
      </c>
      <c r="K261" s="40"/>
      <c r="L261" s="39"/>
      <c r="M261" s="40"/>
    </row>
    <row r="262" spans="1:13" s="41" customFormat="1" ht="15.75" customHeight="1" x14ac:dyDescent="0.2">
      <c r="A262" s="36" t="s">
        <v>206</v>
      </c>
      <c r="B262" s="40" t="s">
        <v>207</v>
      </c>
      <c r="C262" s="39">
        <f t="shared" si="112"/>
        <v>22907</v>
      </c>
      <c r="D262" s="21">
        <f t="shared" si="113"/>
        <v>1867</v>
      </c>
      <c r="E262" s="39">
        <v>1506</v>
      </c>
      <c r="F262" s="39">
        <v>361</v>
      </c>
      <c r="G262" s="39">
        <v>260</v>
      </c>
      <c r="H262" s="39"/>
      <c r="I262" s="39"/>
      <c r="J262" s="39"/>
      <c r="K262" s="40"/>
      <c r="L262" s="39">
        <v>20780</v>
      </c>
      <c r="M262" s="40"/>
    </row>
    <row r="263" spans="1:13" s="41" customFormat="1" ht="15.75" customHeight="1" x14ac:dyDescent="0.2">
      <c r="A263" s="85" t="s">
        <v>211</v>
      </c>
      <c r="B263" s="40" t="s">
        <v>212</v>
      </c>
      <c r="C263" s="39">
        <f t="shared" si="112"/>
        <v>52550</v>
      </c>
      <c r="D263" s="21">
        <f t="shared" si="113"/>
        <v>11400</v>
      </c>
      <c r="E263" s="39">
        <v>9188</v>
      </c>
      <c r="F263" s="39">
        <v>2212</v>
      </c>
      <c r="G263" s="39">
        <v>21750</v>
      </c>
      <c r="H263" s="39"/>
      <c r="I263" s="39"/>
      <c r="J263" s="39">
        <v>19400</v>
      </c>
      <c r="K263" s="40"/>
      <c r="L263" s="39"/>
      <c r="M263" s="40"/>
    </row>
    <row r="264" spans="1:13" s="41" customFormat="1" ht="24" customHeight="1" x14ac:dyDescent="0.2">
      <c r="A264" s="85" t="s">
        <v>211</v>
      </c>
      <c r="B264" s="40" t="s">
        <v>254</v>
      </c>
      <c r="C264" s="39">
        <f t="shared" ref="C264" si="128">SUM(D264,G264,H264:M264)</f>
        <v>5522</v>
      </c>
      <c r="D264" s="21">
        <f t="shared" ref="D264" si="129">SUM(E264:F264)</f>
        <v>3075</v>
      </c>
      <c r="E264" s="39">
        <v>2586</v>
      </c>
      <c r="F264" s="39">
        <v>489</v>
      </c>
      <c r="G264" s="39">
        <v>2447</v>
      </c>
      <c r="H264" s="39"/>
      <c r="I264" s="39"/>
      <c r="J264" s="39"/>
      <c r="K264" s="40"/>
      <c r="L264" s="39"/>
      <c r="M264" s="40"/>
    </row>
    <row r="265" spans="1:13" s="41" customFormat="1" ht="36.75" customHeight="1" x14ac:dyDescent="0.2">
      <c r="A265" s="36" t="s">
        <v>76</v>
      </c>
      <c r="B265" s="40" t="s">
        <v>280</v>
      </c>
      <c r="C265" s="39">
        <f t="shared" ref="C265" si="130">SUM(D265,G265,H265:M265)</f>
        <v>1596</v>
      </c>
      <c r="D265" s="21">
        <f t="shared" ref="D265" si="131">SUM(E265:F265)</f>
        <v>0</v>
      </c>
      <c r="E265" s="39"/>
      <c r="F265" s="39"/>
      <c r="G265" s="39">
        <v>1596</v>
      </c>
      <c r="H265" s="39"/>
      <c r="I265" s="39"/>
      <c r="J265" s="39"/>
      <c r="K265" s="40"/>
      <c r="L265" s="39"/>
      <c r="M265" s="40"/>
    </row>
    <row r="266" spans="1:13" s="41" customFormat="1" ht="15.75" customHeight="1" x14ac:dyDescent="0.2">
      <c r="A266" s="94" t="s">
        <v>76</v>
      </c>
      <c r="B266" s="40"/>
      <c r="C266" s="39">
        <f t="shared" si="112"/>
        <v>0</v>
      </c>
      <c r="D266" s="21">
        <f t="shared" si="113"/>
        <v>0</v>
      </c>
      <c r="E266" s="39"/>
      <c r="F266" s="39"/>
      <c r="G266" s="39"/>
      <c r="H266" s="39"/>
      <c r="I266" s="39"/>
      <c r="J266" s="39"/>
      <c r="K266" s="40"/>
      <c r="L266" s="39"/>
      <c r="M266" s="40"/>
    </row>
    <row r="267" spans="1:13" s="41" customFormat="1" ht="18.75" customHeight="1" x14ac:dyDescent="0.2">
      <c r="A267" s="95" t="s">
        <v>60</v>
      </c>
      <c r="B267" s="40" t="s">
        <v>343</v>
      </c>
      <c r="C267" s="39">
        <f t="shared" si="112"/>
        <v>1855</v>
      </c>
      <c r="D267" s="21">
        <f t="shared" si="113"/>
        <v>0</v>
      </c>
      <c r="E267" s="39"/>
      <c r="F267" s="39"/>
      <c r="G267" s="39">
        <v>1855</v>
      </c>
      <c r="H267" s="39"/>
      <c r="I267" s="39"/>
      <c r="J267" s="39"/>
      <c r="K267" s="40"/>
      <c r="L267" s="39"/>
      <c r="M267" s="40"/>
    </row>
    <row r="268" spans="1:13" s="41" customFormat="1" ht="15.75" customHeight="1" x14ac:dyDescent="0.2">
      <c r="A268" s="96" t="s">
        <v>60</v>
      </c>
      <c r="B268" s="40"/>
      <c r="C268" s="39">
        <f t="shared" ref="C268" si="132">SUM(D268,G268,H268:M268)</f>
        <v>0</v>
      </c>
      <c r="D268" s="21">
        <f t="shared" ref="D268" si="133">SUM(E268:F268)</f>
        <v>0</v>
      </c>
      <c r="E268" s="39"/>
      <c r="F268" s="39"/>
      <c r="G268" s="39"/>
      <c r="H268" s="39"/>
      <c r="I268" s="39"/>
      <c r="J268" s="39"/>
      <c r="K268" s="40"/>
      <c r="L268" s="39"/>
      <c r="M268" s="40"/>
    </row>
    <row r="269" spans="1:13" s="41" customFormat="1" ht="15.75" customHeight="1" x14ac:dyDescent="0.2">
      <c r="A269" s="96" t="s">
        <v>76</v>
      </c>
      <c r="B269" s="40" t="s">
        <v>234</v>
      </c>
      <c r="C269" s="39">
        <f t="shared" ref="C269" si="134">SUM(D269,G269,H269:M269)</f>
        <v>4290</v>
      </c>
      <c r="D269" s="21">
        <f t="shared" ref="D269" si="135">SUM(E269:F269)</f>
        <v>1240</v>
      </c>
      <c r="E269" s="39">
        <v>1000</v>
      </c>
      <c r="F269" s="39">
        <v>240</v>
      </c>
      <c r="G269" s="39">
        <v>3050</v>
      </c>
      <c r="H269" s="39"/>
      <c r="I269" s="39"/>
      <c r="J269" s="39"/>
      <c r="K269" s="40"/>
      <c r="L269" s="39"/>
      <c r="M269" s="40"/>
    </row>
    <row r="270" spans="1:13" s="41" customFormat="1" ht="26.25" customHeight="1" x14ac:dyDescent="0.2">
      <c r="A270" s="96" t="s">
        <v>76</v>
      </c>
      <c r="B270" s="40" t="s">
        <v>227</v>
      </c>
      <c r="C270" s="39">
        <f t="shared" ref="C270" si="136">SUM(D270,G270,H270:M270)</f>
        <v>15156</v>
      </c>
      <c r="D270" s="21">
        <f t="shared" ref="D270" si="137">SUM(E270:F270)</f>
        <v>0</v>
      </c>
      <c r="E270" s="39"/>
      <c r="F270" s="39"/>
      <c r="G270" s="39">
        <v>15156</v>
      </c>
      <c r="H270" s="39"/>
      <c r="I270" s="39"/>
      <c r="J270" s="39"/>
      <c r="K270" s="40"/>
      <c r="L270" s="39"/>
      <c r="M270" s="40"/>
    </row>
    <row r="271" spans="1:13" s="41" customFormat="1" ht="33" customHeight="1" x14ac:dyDescent="0.2">
      <c r="A271" s="96" t="s">
        <v>76</v>
      </c>
      <c r="B271" s="40" t="s">
        <v>224</v>
      </c>
      <c r="C271" s="39">
        <f t="shared" ref="C271" si="138">SUM(D271,G271,H271:M271)</f>
        <v>10932</v>
      </c>
      <c r="D271" s="21">
        <f t="shared" ref="D271" si="139">SUM(E271:F271)</f>
        <v>0</v>
      </c>
      <c r="E271" s="39"/>
      <c r="F271" s="39"/>
      <c r="G271" s="39">
        <v>10932</v>
      </c>
      <c r="H271" s="39"/>
      <c r="I271" s="39"/>
      <c r="J271" s="39"/>
      <c r="K271" s="40"/>
      <c r="L271" s="39"/>
      <c r="M271" s="40"/>
    </row>
    <row r="272" spans="1:13" s="41" customFormat="1" ht="27" customHeight="1" x14ac:dyDescent="0.2">
      <c r="A272" s="96" t="s">
        <v>76</v>
      </c>
      <c r="B272" s="40" t="s">
        <v>190</v>
      </c>
      <c r="C272" s="39">
        <f t="shared" ref="C272" si="140">SUM(D272,G272,H272:M272)</f>
        <v>115960</v>
      </c>
      <c r="D272" s="21">
        <f t="shared" ref="D272" si="141">SUM(E272:F272)</f>
        <v>98832</v>
      </c>
      <c r="E272" s="39">
        <v>79646</v>
      </c>
      <c r="F272" s="39">
        <v>19186</v>
      </c>
      <c r="G272" s="39">
        <v>17128</v>
      </c>
      <c r="H272" s="39"/>
      <c r="I272" s="39"/>
      <c r="J272" s="39"/>
      <c r="K272" s="40"/>
      <c r="L272" s="39"/>
      <c r="M272" s="40"/>
    </row>
    <row r="273" spans="1:18" s="41" customFormat="1" ht="24.75" customHeight="1" x14ac:dyDescent="0.2">
      <c r="A273" s="96" t="s">
        <v>76</v>
      </c>
      <c r="B273" s="40" t="s">
        <v>191</v>
      </c>
      <c r="C273" s="39">
        <f t="shared" ref="C273:C274" si="142">SUM(D273,G273,H273:M273)</f>
        <v>33891</v>
      </c>
      <c r="D273" s="21">
        <f t="shared" ref="D273:D274" si="143">SUM(E273:F273)</f>
        <v>27631</v>
      </c>
      <c r="E273" s="39">
        <v>22267</v>
      </c>
      <c r="F273" s="39">
        <v>5364</v>
      </c>
      <c r="G273" s="39">
        <v>4420</v>
      </c>
      <c r="H273" s="39">
        <v>1840</v>
      </c>
      <c r="I273" s="39"/>
      <c r="J273" s="39"/>
      <c r="K273" s="40"/>
      <c r="L273" s="39"/>
      <c r="M273" s="40"/>
    </row>
    <row r="274" spans="1:18" s="41" customFormat="1" ht="24.75" customHeight="1" x14ac:dyDescent="0.2">
      <c r="A274" s="96" t="s">
        <v>76</v>
      </c>
      <c r="B274" s="40" t="s">
        <v>216</v>
      </c>
      <c r="C274" s="39">
        <f t="shared" si="142"/>
        <v>16302</v>
      </c>
      <c r="D274" s="21">
        <f t="shared" si="143"/>
        <v>2636</v>
      </c>
      <c r="E274" s="39">
        <v>2400</v>
      </c>
      <c r="F274" s="39">
        <v>236</v>
      </c>
      <c r="G274" s="39">
        <v>13666</v>
      </c>
      <c r="H274" s="39"/>
      <c r="I274" s="39"/>
      <c r="J274" s="39"/>
      <c r="K274" s="40"/>
      <c r="L274" s="39"/>
      <c r="M274" s="40"/>
    </row>
    <row r="275" spans="1:18" s="41" customFormat="1" ht="21.75" customHeight="1" x14ac:dyDescent="0.2">
      <c r="A275" s="96" t="s">
        <v>76</v>
      </c>
      <c r="B275" s="40" t="s">
        <v>217</v>
      </c>
      <c r="C275" s="39">
        <f t="shared" ref="C275" si="144">SUM(D275,G275,H275:M275)</f>
        <v>6595</v>
      </c>
      <c r="D275" s="21">
        <f t="shared" ref="D275" si="145">SUM(E275:F275)</f>
        <v>0</v>
      </c>
      <c r="E275" s="39"/>
      <c r="F275" s="39"/>
      <c r="G275" s="39">
        <v>6595</v>
      </c>
      <c r="H275" s="39"/>
      <c r="I275" s="39"/>
      <c r="J275" s="39"/>
      <c r="K275" s="40"/>
      <c r="L275" s="39"/>
      <c r="M275" s="40"/>
    </row>
    <row r="276" spans="1:18" s="11" customFormat="1" ht="15.75" customHeight="1" x14ac:dyDescent="0.2">
      <c r="A276" s="97" t="s">
        <v>130</v>
      </c>
      <c r="B276" s="65" t="s">
        <v>79</v>
      </c>
      <c r="C276" s="17">
        <f>SUM(C277:C304)</f>
        <v>7186875</v>
      </c>
      <c r="D276" s="17">
        <f>SUM(D277:D304)</f>
        <v>2882002</v>
      </c>
      <c r="E276" s="17">
        <f t="shared" ref="E276:M276" si="146">SUM(E277:E304)</f>
        <v>2269408</v>
      </c>
      <c r="F276" s="17">
        <f t="shared" si="146"/>
        <v>612594</v>
      </c>
      <c r="G276" s="17">
        <f t="shared" si="146"/>
        <v>1979505</v>
      </c>
      <c r="H276" s="17">
        <f t="shared" si="146"/>
        <v>15000</v>
      </c>
      <c r="I276" s="17">
        <f t="shared" si="146"/>
        <v>0</v>
      </c>
      <c r="J276" s="17">
        <f t="shared" si="146"/>
        <v>848132</v>
      </c>
      <c r="K276" s="17">
        <f t="shared" si="146"/>
        <v>976810</v>
      </c>
      <c r="L276" s="37">
        <f t="shared" si="146"/>
        <v>485426</v>
      </c>
      <c r="M276" s="17">
        <f t="shared" si="146"/>
        <v>0</v>
      </c>
    </row>
    <row r="277" spans="1:18" s="6" customFormat="1" ht="15.75" customHeight="1" x14ac:dyDescent="0.2">
      <c r="A277" s="35" t="s">
        <v>80</v>
      </c>
      <c r="B277" s="35" t="s">
        <v>81</v>
      </c>
      <c r="C277" s="21">
        <f t="shared" ref="C277:C292" si="147">SUM(D277,G277,H277:M277)</f>
        <v>311942</v>
      </c>
      <c r="D277" s="21">
        <f t="shared" ref="D277:D292" si="148">SUM(E277:F277)</f>
        <v>235591</v>
      </c>
      <c r="E277" s="21">
        <v>189267</v>
      </c>
      <c r="F277" s="21">
        <v>46324</v>
      </c>
      <c r="G277" s="19">
        <v>74441</v>
      </c>
      <c r="H277" s="19"/>
      <c r="I277" s="19"/>
      <c r="J277" s="19"/>
      <c r="K277" s="19">
        <v>1910</v>
      </c>
      <c r="L277" s="72"/>
      <c r="M277" s="19"/>
    </row>
    <row r="278" spans="1:18" s="6" customFormat="1" ht="15.75" customHeight="1" x14ac:dyDescent="0.2">
      <c r="A278" s="35" t="s">
        <v>80</v>
      </c>
      <c r="B278" s="35" t="s">
        <v>347</v>
      </c>
      <c r="C278" s="21">
        <f t="shared" ref="C278" si="149">SUM(D278,G278,H278:M278)</f>
        <v>55074</v>
      </c>
      <c r="D278" s="21">
        <f t="shared" ref="D278" si="150">SUM(E278:F278)</f>
        <v>53604</v>
      </c>
      <c r="E278" s="21">
        <v>41401</v>
      </c>
      <c r="F278" s="21">
        <v>12203</v>
      </c>
      <c r="G278" s="19">
        <v>1470</v>
      </c>
      <c r="H278" s="19"/>
      <c r="I278" s="19"/>
      <c r="J278" s="19"/>
      <c r="K278" s="19"/>
      <c r="L278" s="72"/>
      <c r="M278" s="19"/>
    </row>
    <row r="279" spans="1:18" s="6" customFormat="1" ht="15.75" customHeight="1" x14ac:dyDescent="0.2">
      <c r="A279" s="35" t="s">
        <v>80</v>
      </c>
      <c r="B279" s="35" t="s">
        <v>350</v>
      </c>
      <c r="C279" s="21">
        <f t="shared" ref="C279" si="151">SUM(D279,G279,H279:M279)</f>
        <v>2368899</v>
      </c>
      <c r="D279" s="21">
        <f t="shared" ref="D279" si="152">SUM(E279:F279)</f>
        <v>980813</v>
      </c>
      <c r="E279" s="21">
        <v>752813</v>
      </c>
      <c r="F279" s="21">
        <v>228000</v>
      </c>
      <c r="G279" s="19">
        <v>913086</v>
      </c>
      <c r="H279" s="19"/>
      <c r="I279" s="19"/>
      <c r="J279" s="19">
        <v>345000</v>
      </c>
      <c r="K279" s="19">
        <v>130000</v>
      </c>
      <c r="L279" s="72"/>
      <c r="M279" s="19"/>
    </row>
    <row r="280" spans="1:18" s="6" customFormat="1" ht="15.75" customHeight="1" x14ac:dyDescent="0.2">
      <c r="A280" s="35" t="s">
        <v>89</v>
      </c>
      <c r="B280" s="35" t="s">
        <v>82</v>
      </c>
      <c r="C280" s="19">
        <f t="shared" si="147"/>
        <v>166915</v>
      </c>
      <c r="D280" s="21">
        <f t="shared" si="148"/>
        <v>127544</v>
      </c>
      <c r="E280" s="21">
        <v>100772</v>
      </c>
      <c r="F280" s="21">
        <v>26772</v>
      </c>
      <c r="G280" s="19">
        <v>37921</v>
      </c>
      <c r="H280" s="19"/>
      <c r="I280" s="19"/>
      <c r="J280" s="19">
        <v>1450</v>
      </c>
      <c r="K280" s="19"/>
      <c r="L280" s="72"/>
      <c r="M280" s="19"/>
    </row>
    <row r="281" spans="1:18" s="6" customFormat="1" ht="15.75" customHeight="1" x14ac:dyDescent="0.2">
      <c r="A281" s="35" t="s">
        <v>89</v>
      </c>
      <c r="B281" s="35" t="s">
        <v>134</v>
      </c>
      <c r="C281" s="19">
        <f t="shared" si="147"/>
        <v>602030</v>
      </c>
      <c r="D281" s="21">
        <f t="shared" si="148"/>
        <v>510611</v>
      </c>
      <c r="E281" s="21">
        <v>415058</v>
      </c>
      <c r="F281" s="21">
        <v>95553</v>
      </c>
      <c r="G281" s="19">
        <v>77588</v>
      </c>
      <c r="H281" s="19"/>
      <c r="I281" s="19"/>
      <c r="J281" s="19">
        <v>13831</v>
      </c>
      <c r="K281" s="19"/>
      <c r="L281" s="72"/>
      <c r="M281" s="19"/>
    </row>
    <row r="282" spans="1:18" s="6" customFormat="1" ht="15.75" customHeight="1" x14ac:dyDescent="0.2">
      <c r="A282" s="35" t="s">
        <v>89</v>
      </c>
      <c r="B282" s="35" t="s">
        <v>305</v>
      </c>
      <c r="C282" s="19">
        <f t="shared" si="147"/>
        <v>596004</v>
      </c>
      <c r="D282" s="21">
        <f t="shared" si="148"/>
        <v>191384</v>
      </c>
      <c r="E282" s="21">
        <v>149047</v>
      </c>
      <c r="F282" s="21">
        <v>42337</v>
      </c>
      <c r="G282" s="19">
        <v>48345</v>
      </c>
      <c r="H282" s="19"/>
      <c r="I282" s="19"/>
      <c r="J282" s="19">
        <v>2000</v>
      </c>
      <c r="K282" s="19">
        <v>264800</v>
      </c>
      <c r="L282" s="72">
        <v>89475</v>
      </c>
      <c r="M282" s="19"/>
    </row>
    <row r="283" spans="1:18" s="6" customFormat="1" ht="30" customHeight="1" x14ac:dyDescent="0.2">
      <c r="A283" s="35" t="s">
        <v>89</v>
      </c>
      <c r="B283" s="35" t="s">
        <v>307</v>
      </c>
      <c r="C283" s="19">
        <f t="shared" si="147"/>
        <v>27903</v>
      </c>
      <c r="D283" s="21">
        <f t="shared" si="148"/>
        <v>27303</v>
      </c>
      <c r="E283" s="21">
        <v>22091</v>
      </c>
      <c r="F283" s="21">
        <v>5212</v>
      </c>
      <c r="G283" s="19">
        <v>600</v>
      </c>
      <c r="H283" s="19"/>
      <c r="I283" s="19"/>
      <c r="J283" s="19"/>
      <c r="K283" s="19"/>
      <c r="L283" s="72"/>
      <c r="M283" s="19"/>
    </row>
    <row r="284" spans="1:18" s="6" customFormat="1" ht="15.75" customHeight="1" x14ac:dyDescent="0.2">
      <c r="A284" s="35" t="s">
        <v>89</v>
      </c>
      <c r="B284" s="35" t="s">
        <v>252</v>
      </c>
      <c r="C284" s="19">
        <f t="shared" ref="C284" si="153">SUM(D284,G284,H284:M284)</f>
        <v>20830</v>
      </c>
      <c r="D284" s="21">
        <f t="shared" ref="D284" si="154">SUM(E284:F284)</f>
        <v>0</v>
      </c>
      <c r="E284" s="21"/>
      <c r="F284" s="21"/>
      <c r="G284" s="19"/>
      <c r="H284" s="19"/>
      <c r="I284" s="19"/>
      <c r="J284" s="19"/>
      <c r="K284" s="19">
        <v>20830</v>
      </c>
      <c r="L284" s="72"/>
      <c r="M284" s="19"/>
    </row>
    <row r="285" spans="1:18" s="6" customFormat="1" ht="28.5" customHeight="1" x14ac:dyDescent="0.2">
      <c r="A285" s="35" t="s">
        <v>89</v>
      </c>
      <c r="B285" s="35" t="s">
        <v>306</v>
      </c>
      <c r="C285" s="19">
        <f t="shared" ref="C285" si="155">SUM(D285,G285,H285:M285)</f>
        <v>49055</v>
      </c>
      <c r="D285" s="21">
        <f t="shared" ref="D285" si="156">SUM(E285:F285)</f>
        <v>6618</v>
      </c>
      <c r="E285" s="21">
        <v>5355</v>
      </c>
      <c r="F285" s="21">
        <v>1263</v>
      </c>
      <c r="G285" s="19">
        <v>40851</v>
      </c>
      <c r="H285" s="19"/>
      <c r="I285" s="19"/>
      <c r="J285" s="19">
        <v>1586</v>
      </c>
      <c r="K285" s="19"/>
      <c r="L285" s="72"/>
      <c r="M285" s="19"/>
    </row>
    <row r="286" spans="1:18" s="61" customFormat="1" ht="28.5" customHeight="1" x14ac:dyDescent="0.2">
      <c r="A286" s="35" t="s">
        <v>89</v>
      </c>
      <c r="B286" s="35" t="s">
        <v>348</v>
      </c>
      <c r="C286" s="19">
        <f t="shared" ref="C286" si="157">SUM(D286,G286,H286:M286)</f>
        <v>212681</v>
      </c>
      <c r="D286" s="21">
        <f t="shared" ref="D286" si="158">SUM(E286:F286)</f>
        <v>105537</v>
      </c>
      <c r="E286" s="21">
        <v>81659</v>
      </c>
      <c r="F286" s="21">
        <v>23878</v>
      </c>
      <c r="G286" s="19">
        <v>19174</v>
      </c>
      <c r="H286" s="19"/>
      <c r="I286" s="19"/>
      <c r="J286" s="19"/>
      <c r="K286" s="19">
        <v>74970</v>
      </c>
      <c r="L286" s="72">
        <v>13000</v>
      </c>
      <c r="M286" s="19"/>
      <c r="N286" s="6"/>
      <c r="O286" s="6"/>
      <c r="P286" s="6"/>
      <c r="Q286" s="6"/>
      <c r="R286" s="6"/>
    </row>
    <row r="287" spans="1:18" s="6" customFormat="1" ht="15.75" customHeight="1" x14ac:dyDescent="0.2">
      <c r="A287" s="35" t="s">
        <v>127</v>
      </c>
      <c r="B287" s="35" t="s">
        <v>167</v>
      </c>
      <c r="C287" s="19">
        <f t="shared" si="147"/>
        <v>10792</v>
      </c>
      <c r="D287" s="21">
        <f t="shared" si="148"/>
        <v>0</v>
      </c>
      <c r="E287" s="21"/>
      <c r="F287" s="21"/>
      <c r="G287" s="21">
        <v>10792</v>
      </c>
      <c r="H287" s="19"/>
      <c r="I287" s="19"/>
      <c r="J287" s="19"/>
      <c r="K287" s="19"/>
      <c r="L287" s="72"/>
      <c r="M287" s="19"/>
    </row>
    <row r="288" spans="1:18" s="6" customFormat="1" ht="15.75" customHeight="1" x14ac:dyDescent="0.2">
      <c r="A288" s="35" t="s">
        <v>89</v>
      </c>
      <c r="B288" s="35" t="s">
        <v>83</v>
      </c>
      <c r="C288" s="19">
        <f t="shared" si="147"/>
        <v>115507</v>
      </c>
      <c r="D288" s="21">
        <f t="shared" si="148"/>
        <v>105010</v>
      </c>
      <c r="E288" s="21">
        <v>85314</v>
      </c>
      <c r="F288" s="21">
        <v>19696</v>
      </c>
      <c r="G288" s="19">
        <v>10497</v>
      </c>
      <c r="H288" s="19"/>
      <c r="I288" s="19"/>
      <c r="J288" s="19"/>
      <c r="K288" s="19"/>
      <c r="L288" s="72"/>
      <c r="M288" s="19"/>
    </row>
    <row r="289" spans="1:13" s="6" customFormat="1" ht="15.75" customHeight="1" x14ac:dyDescent="0.2">
      <c r="A289" s="35" t="s">
        <v>127</v>
      </c>
      <c r="B289" s="35" t="s">
        <v>152</v>
      </c>
      <c r="C289" s="19">
        <f t="shared" si="147"/>
        <v>262909</v>
      </c>
      <c r="D289" s="21">
        <f t="shared" si="148"/>
        <v>198341</v>
      </c>
      <c r="E289" s="21">
        <v>155297</v>
      </c>
      <c r="F289" s="21">
        <v>43044</v>
      </c>
      <c r="G289" s="19">
        <v>60568</v>
      </c>
      <c r="H289" s="19"/>
      <c r="I289" s="19"/>
      <c r="J289" s="19">
        <v>4000</v>
      </c>
      <c r="K289" s="19"/>
      <c r="L289" s="72"/>
      <c r="M289" s="19"/>
    </row>
    <row r="290" spans="1:13" s="6" customFormat="1" ht="15.75" customHeight="1" x14ac:dyDescent="0.2">
      <c r="A290" s="35" t="s">
        <v>127</v>
      </c>
      <c r="B290" s="98" t="s">
        <v>175</v>
      </c>
      <c r="C290" s="19">
        <f t="shared" si="147"/>
        <v>184000</v>
      </c>
      <c r="D290" s="21">
        <f t="shared" si="148"/>
        <v>99272</v>
      </c>
      <c r="E290" s="21">
        <v>80000</v>
      </c>
      <c r="F290" s="21">
        <v>19272</v>
      </c>
      <c r="G290" s="19">
        <v>84728</v>
      </c>
      <c r="H290" s="19"/>
      <c r="I290" s="19"/>
      <c r="J290" s="19"/>
      <c r="K290" s="19"/>
      <c r="L290" s="72"/>
      <c r="M290" s="19"/>
    </row>
    <row r="291" spans="1:13" s="6" customFormat="1" ht="30.75" customHeight="1" x14ac:dyDescent="0.2">
      <c r="A291" s="35" t="s">
        <v>127</v>
      </c>
      <c r="B291" s="98" t="s">
        <v>182</v>
      </c>
      <c r="C291" s="19">
        <f t="shared" si="147"/>
        <v>20586</v>
      </c>
      <c r="D291" s="21">
        <f t="shared" si="148"/>
        <v>2728</v>
      </c>
      <c r="E291" s="21">
        <v>2207</v>
      </c>
      <c r="F291" s="21">
        <v>521</v>
      </c>
      <c r="G291" s="19">
        <v>17858</v>
      </c>
      <c r="H291" s="19"/>
      <c r="I291" s="19"/>
      <c r="J291" s="19"/>
      <c r="K291" s="19"/>
      <c r="L291" s="72"/>
      <c r="M291" s="19"/>
    </row>
    <row r="292" spans="1:13" s="6" customFormat="1" ht="25.5" customHeight="1" x14ac:dyDescent="0.2">
      <c r="A292" s="35">
        <v>10.7</v>
      </c>
      <c r="B292" s="98" t="s">
        <v>160</v>
      </c>
      <c r="C292" s="19">
        <f t="shared" si="147"/>
        <v>192432</v>
      </c>
      <c r="D292" s="21">
        <f t="shared" si="148"/>
        <v>109642</v>
      </c>
      <c r="E292" s="21">
        <v>85635</v>
      </c>
      <c r="F292" s="21">
        <v>24007</v>
      </c>
      <c r="G292" s="19">
        <v>82790</v>
      </c>
      <c r="H292" s="19"/>
      <c r="I292" s="19"/>
      <c r="J292" s="19"/>
      <c r="K292" s="19"/>
      <c r="L292" s="72"/>
      <c r="M292" s="19"/>
    </row>
    <row r="293" spans="1:13" s="6" customFormat="1" ht="15.75" customHeight="1" x14ac:dyDescent="0.2">
      <c r="A293" s="35" t="s">
        <v>127</v>
      </c>
      <c r="B293" s="35" t="s">
        <v>188</v>
      </c>
      <c r="C293" s="19">
        <f t="shared" ref="C293:C300" si="159">SUM(D293,G293,H293:M293)</f>
        <v>382000</v>
      </c>
      <c r="D293" s="19">
        <f t="shared" ref="D293:D300" si="160">SUM(E293:F293)</f>
        <v>0</v>
      </c>
      <c r="E293" s="19"/>
      <c r="F293" s="19"/>
      <c r="G293" s="19"/>
      <c r="H293" s="19"/>
      <c r="I293" s="19"/>
      <c r="J293" s="19"/>
      <c r="K293" s="19">
        <v>382000</v>
      </c>
      <c r="L293" s="72"/>
      <c r="M293" s="19"/>
    </row>
    <row r="294" spans="1:13" s="6" customFormat="1" ht="27" customHeight="1" x14ac:dyDescent="0.2">
      <c r="A294" s="35" t="s">
        <v>127</v>
      </c>
      <c r="B294" s="35" t="s">
        <v>181</v>
      </c>
      <c r="C294" s="19">
        <f t="shared" si="159"/>
        <v>50000</v>
      </c>
      <c r="D294" s="19">
        <f t="shared" si="160"/>
        <v>0</v>
      </c>
      <c r="E294" s="19"/>
      <c r="F294" s="19"/>
      <c r="G294" s="19"/>
      <c r="H294" s="19"/>
      <c r="I294" s="19"/>
      <c r="J294" s="19"/>
      <c r="K294" s="19">
        <v>50000</v>
      </c>
      <c r="L294" s="72"/>
      <c r="M294" s="19"/>
    </row>
    <row r="295" spans="1:13" s="6" customFormat="1" ht="27" customHeight="1" x14ac:dyDescent="0.2">
      <c r="A295" s="35" t="s">
        <v>127</v>
      </c>
      <c r="B295" s="35" t="s">
        <v>201</v>
      </c>
      <c r="C295" s="19">
        <f t="shared" si="159"/>
        <v>50000</v>
      </c>
      <c r="D295" s="19">
        <f t="shared" si="160"/>
        <v>0</v>
      </c>
      <c r="E295" s="19"/>
      <c r="F295" s="19"/>
      <c r="G295" s="19"/>
      <c r="H295" s="19"/>
      <c r="I295" s="19"/>
      <c r="J295" s="19"/>
      <c r="K295" s="21">
        <v>50000</v>
      </c>
      <c r="L295" s="72"/>
      <c r="M295" s="19"/>
    </row>
    <row r="296" spans="1:13" s="6" customFormat="1" ht="27.75" customHeight="1" x14ac:dyDescent="0.2">
      <c r="A296" s="35" t="s">
        <v>128</v>
      </c>
      <c r="B296" s="35" t="s">
        <v>174</v>
      </c>
      <c r="C296" s="19">
        <f t="shared" si="159"/>
        <v>350000</v>
      </c>
      <c r="D296" s="19">
        <f t="shared" si="160"/>
        <v>0</v>
      </c>
      <c r="E296" s="19"/>
      <c r="F296" s="19"/>
      <c r="G296" s="19">
        <v>1828</v>
      </c>
      <c r="H296" s="19"/>
      <c r="I296" s="19"/>
      <c r="J296" s="19"/>
      <c r="K296" s="19"/>
      <c r="L296" s="72">
        <v>348172</v>
      </c>
      <c r="M296" s="19"/>
    </row>
    <row r="297" spans="1:13" s="6" customFormat="1" ht="28.5" customHeight="1" x14ac:dyDescent="0.2">
      <c r="A297" s="99" t="s">
        <v>128</v>
      </c>
      <c r="B297" s="35" t="s">
        <v>84</v>
      </c>
      <c r="C297" s="19">
        <f t="shared" si="159"/>
        <v>15000</v>
      </c>
      <c r="D297" s="19">
        <f t="shared" si="160"/>
        <v>0</v>
      </c>
      <c r="E297" s="19"/>
      <c r="F297" s="19"/>
      <c r="G297" s="19"/>
      <c r="H297" s="21">
        <v>15000</v>
      </c>
      <c r="I297" s="19"/>
      <c r="J297" s="19"/>
      <c r="K297" s="19"/>
      <c r="L297" s="72"/>
      <c r="M297" s="19"/>
    </row>
    <row r="298" spans="1:13" s="6" customFormat="1" ht="28.5" customHeight="1" x14ac:dyDescent="0.2">
      <c r="A298" s="99" t="s">
        <v>128</v>
      </c>
      <c r="B298" s="35" t="s">
        <v>219</v>
      </c>
      <c r="C298" s="19">
        <f t="shared" ref="C298" si="161">SUM(D298,G298,H298:M298)</f>
        <v>11415</v>
      </c>
      <c r="D298" s="19">
        <f t="shared" ref="D298" si="162">SUM(E298:F298)</f>
        <v>8199</v>
      </c>
      <c r="E298" s="19">
        <v>6576</v>
      </c>
      <c r="F298" s="19">
        <v>1623</v>
      </c>
      <c r="G298" s="19">
        <v>3216</v>
      </c>
      <c r="H298" s="21"/>
      <c r="I298" s="19"/>
      <c r="J298" s="19"/>
      <c r="K298" s="19"/>
      <c r="L298" s="72"/>
      <c r="M298" s="19"/>
    </row>
    <row r="299" spans="1:13" s="6" customFormat="1" ht="28.5" customHeight="1" x14ac:dyDescent="0.2">
      <c r="A299" s="99">
        <v>10.92</v>
      </c>
      <c r="B299" s="35" t="s">
        <v>214</v>
      </c>
      <c r="C299" s="19">
        <f t="shared" si="159"/>
        <v>651981</v>
      </c>
      <c r="D299" s="19">
        <f t="shared" si="160"/>
        <v>0</v>
      </c>
      <c r="E299" s="19"/>
      <c r="F299" s="19"/>
      <c r="G299" s="19">
        <v>191016</v>
      </c>
      <c r="H299" s="21"/>
      <c r="I299" s="19"/>
      <c r="J299" s="19">
        <v>460965</v>
      </c>
      <c r="K299" s="19"/>
      <c r="L299" s="72"/>
      <c r="M299" s="19"/>
    </row>
    <row r="300" spans="1:13" s="6" customFormat="1" ht="28.5" customHeight="1" x14ac:dyDescent="0.2">
      <c r="A300" s="100">
        <v>10.92</v>
      </c>
      <c r="B300" s="35" t="s">
        <v>304</v>
      </c>
      <c r="C300" s="19">
        <f t="shared" si="159"/>
        <v>247280</v>
      </c>
      <c r="D300" s="19">
        <f t="shared" si="160"/>
        <v>37100</v>
      </c>
      <c r="E300" s="19">
        <v>30000</v>
      </c>
      <c r="F300" s="19">
        <v>7100</v>
      </c>
      <c r="G300" s="19">
        <v>210180</v>
      </c>
      <c r="H300" s="21"/>
      <c r="I300" s="19"/>
      <c r="J300" s="19"/>
      <c r="K300" s="19"/>
      <c r="L300" s="72"/>
      <c r="M300" s="19"/>
    </row>
    <row r="301" spans="1:13" s="6" customFormat="1" ht="15.75" customHeight="1" x14ac:dyDescent="0.2">
      <c r="A301" s="100">
        <v>10.92</v>
      </c>
      <c r="B301" s="35" t="s">
        <v>253</v>
      </c>
      <c r="C301" s="19">
        <f t="shared" ref="C301" si="163">SUM(D301,G301,H301:M301)</f>
        <v>4387</v>
      </c>
      <c r="D301" s="19">
        <f t="shared" ref="D301" si="164">SUM(E301:F301)</f>
        <v>2087</v>
      </c>
      <c r="E301" s="19">
        <v>1688</v>
      </c>
      <c r="F301" s="19">
        <v>399</v>
      </c>
      <c r="G301" s="19"/>
      <c r="H301" s="21"/>
      <c r="I301" s="19"/>
      <c r="J301" s="19"/>
      <c r="K301" s="19">
        <v>2300</v>
      </c>
      <c r="L301" s="72"/>
      <c r="M301" s="19"/>
    </row>
    <row r="302" spans="1:13" s="6" customFormat="1" ht="27.75" customHeight="1" x14ac:dyDescent="0.2">
      <c r="A302" s="100">
        <v>10.92</v>
      </c>
      <c r="B302" s="35" t="s">
        <v>229</v>
      </c>
      <c r="C302" s="19">
        <f t="shared" ref="C302:C303" si="165">SUM(D302,G302,H302:M302)</f>
        <v>95035</v>
      </c>
      <c r="D302" s="19">
        <f t="shared" ref="D302:D303" si="166">SUM(E302:F302)</f>
        <v>78013</v>
      </c>
      <c r="E302" s="19">
        <v>63122</v>
      </c>
      <c r="F302" s="19">
        <v>14891</v>
      </c>
      <c r="G302" s="19">
        <v>16022</v>
      </c>
      <c r="H302" s="21"/>
      <c r="I302" s="19"/>
      <c r="J302" s="19">
        <v>1000</v>
      </c>
      <c r="K302" s="19"/>
      <c r="L302" s="72"/>
      <c r="M302" s="19"/>
    </row>
    <row r="303" spans="1:13" s="6" customFormat="1" ht="15.75" customHeight="1" x14ac:dyDescent="0.2">
      <c r="A303" s="100">
        <v>10.92</v>
      </c>
      <c r="B303" s="35" t="s">
        <v>186</v>
      </c>
      <c r="C303" s="19">
        <f t="shared" si="165"/>
        <v>132218</v>
      </c>
      <c r="D303" s="19">
        <f t="shared" si="166"/>
        <v>2605</v>
      </c>
      <c r="E303" s="19">
        <v>2106</v>
      </c>
      <c r="F303" s="19">
        <v>499</v>
      </c>
      <c r="G303" s="19">
        <v>76534</v>
      </c>
      <c r="H303" s="21"/>
      <c r="I303" s="19"/>
      <c r="J303" s="19">
        <v>18300</v>
      </c>
      <c r="K303" s="19"/>
      <c r="L303" s="72">
        <v>34779</v>
      </c>
      <c r="M303" s="19"/>
    </row>
    <row r="304" spans="1:13" s="6" customFormat="1" ht="15.75" customHeight="1" x14ac:dyDescent="0.2">
      <c r="A304" s="100">
        <v>10.92</v>
      </c>
      <c r="B304" s="35"/>
      <c r="C304" s="19">
        <f t="shared" ref="C304" si="167">SUM(D304,G304,H304:M304)</f>
        <v>0</v>
      </c>
      <c r="D304" s="19">
        <f t="shared" ref="D304" si="168">SUM(E304:F304)</f>
        <v>0</v>
      </c>
      <c r="E304" s="19"/>
      <c r="F304" s="19"/>
      <c r="G304" s="19"/>
      <c r="H304" s="21"/>
      <c r="I304" s="19"/>
      <c r="J304" s="19"/>
      <c r="K304" s="19"/>
      <c r="L304" s="72"/>
      <c r="M304" s="19"/>
    </row>
    <row r="305" spans="1:14" s="11" customFormat="1" ht="15.75" customHeight="1" x14ac:dyDescent="0.2">
      <c r="A305" s="44"/>
      <c r="B305" s="44" t="s">
        <v>0</v>
      </c>
      <c r="C305" s="44">
        <f t="shared" ref="C305:M305" si="169">SUM(C50,C61,C77,C88,C152,C153,C212,C213,C276)</f>
        <v>48828573</v>
      </c>
      <c r="D305" s="44">
        <f t="shared" si="169"/>
        <v>23627185</v>
      </c>
      <c r="E305" s="44">
        <f t="shared" si="169"/>
        <v>18872451</v>
      </c>
      <c r="F305" s="44">
        <f t="shared" si="169"/>
        <v>4754734</v>
      </c>
      <c r="G305" s="44">
        <f t="shared" si="169"/>
        <v>16114479</v>
      </c>
      <c r="H305" s="44">
        <f t="shared" si="169"/>
        <v>1311118</v>
      </c>
      <c r="I305" s="44">
        <f t="shared" si="169"/>
        <v>5000</v>
      </c>
      <c r="J305" s="44">
        <f t="shared" si="169"/>
        <v>5133729</v>
      </c>
      <c r="K305" s="44">
        <f t="shared" si="169"/>
        <v>1224395</v>
      </c>
      <c r="L305" s="79">
        <f t="shared" si="169"/>
        <v>1412667</v>
      </c>
      <c r="M305" s="44">
        <f t="shared" si="169"/>
        <v>0</v>
      </c>
    </row>
    <row r="306" spans="1:14" s="11" customFormat="1" ht="15.75" customHeight="1" x14ac:dyDescent="0.2">
      <c r="A306" s="44"/>
      <c r="B306" s="51" t="s">
        <v>197</v>
      </c>
      <c r="C306" s="44">
        <f>C307+C308+C309+C310+C311+C312</f>
        <v>-4074760</v>
      </c>
      <c r="D306" s="52"/>
      <c r="E306" s="52"/>
      <c r="F306" s="52"/>
      <c r="G306" s="52"/>
      <c r="H306" s="52"/>
      <c r="I306" s="52"/>
      <c r="J306" s="52"/>
      <c r="K306" s="52"/>
      <c r="L306" s="80"/>
      <c r="M306" s="52"/>
    </row>
    <row r="307" spans="1:14" s="11" customFormat="1" ht="30" customHeight="1" x14ac:dyDescent="0.2">
      <c r="A307" s="24"/>
      <c r="B307" s="83" t="s">
        <v>308</v>
      </c>
      <c r="C307" s="24">
        <v>-1794454</v>
      </c>
      <c r="D307" s="45"/>
      <c r="E307" s="45"/>
      <c r="F307" s="45"/>
      <c r="G307" s="45"/>
      <c r="H307" s="45"/>
      <c r="I307" s="45"/>
      <c r="J307" s="45"/>
      <c r="K307" s="45"/>
      <c r="L307" s="81"/>
      <c r="M307" s="45"/>
    </row>
    <row r="308" spans="1:14" s="11" customFormat="1" ht="30" customHeight="1" x14ac:dyDescent="0.2">
      <c r="A308" s="24"/>
      <c r="B308" s="83" t="s">
        <v>309</v>
      </c>
      <c r="C308" s="24">
        <v>-438503</v>
      </c>
      <c r="D308" s="45"/>
      <c r="E308" s="45"/>
      <c r="F308" s="45"/>
      <c r="G308" s="45"/>
      <c r="H308" s="45"/>
      <c r="I308" s="45"/>
      <c r="J308" s="45"/>
      <c r="K308" s="45"/>
      <c r="L308" s="81"/>
      <c r="M308" s="45"/>
    </row>
    <row r="309" spans="1:14" s="11" customFormat="1" ht="30" customHeight="1" x14ac:dyDescent="0.2">
      <c r="A309" s="24"/>
      <c r="B309" s="83" t="s">
        <v>349</v>
      </c>
      <c r="C309" s="24">
        <v>-142400</v>
      </c>
      <c r="D309" s="45"/>
      <c r="E309" s="45"/>
      <c r="F309" s="45"/>
      <c r="G309" s="45"/>
      <c r="H309" s="45"/>
      <c r="I309" s="45"/>
      <c r="J309" s="45"/>
      <c r="K309" s="45"/>
      <c r="L309" s="81"/>
      <c r="M309" s="45"/>
    </row>
    <row r="310" spans="1:14" s="11" customFormat="1" ht="25.5" customHeight="1" x14ac:dyDescent="0.2">
      <c r="A310" s="24"/>
      <c r="B310" s="46" t="s">
        <v>177</v>
      </c>
      <c r="C310" s="24">
        <v>-56915</v>
      </c>
      <c r="D310" s="45"/>
      <c r="E310" s="45"/>
      <c r="F310" s="45"/>
      <c r="G310" s="45"/>
      <c r="H310" s="45"/>
      <c r="I310" s="45"/>
      <c r="J310" s="45"/>
      <c r="K310" s="45"/>
      <c r="L310" s="81"/>
      <c r="M310" s="45"/>
    </row>
    <row r="311" spans="1:14" s="11" customFormat="1" ht="30" customHeight="1" x14ac:dyDescent="0.2">
      <c r="A311" s="24"/>
      <c r="B311" s="46" t="s">
        <v>178</v>
      </c>
      <c r="C311" s="24">
        <v>-206678</v>
      </c>
      <c r="D311" s="45"/>
      <c r="E311" s="45"/>
      <c r="F311" s="45"/>
      <c r="G311" s="45"/>
      <c r="H311" s="45"/>
      <c r="I311" s="45"/>
      <c r="J311" s="45"/>
      <c r="K311" s="45"/>
      <c r="L311" s="81"/>
      <c r="M311" s="45"/>
    </row>
    <row r="312" spans="1:14" s="11" customFormat="1" ht="15.75" customHeight="1" x14ac:dyDescent="0.2">
      <c r="A312" s="24"/>
      <c r="B312" s="26" t="s">
        <v>108</v>
      </c>
      <c r="C312" s="24">
        <v>-1435810</v>
      </c>
      <c r="D312" s="10"/>
      <c r="E312" s="10"/>
      <c r="F312" s="10"/>
      <c r="G312" s="10"/>
      <c r="H312" s="10"/>
      <c r="I312" s="10"/>
      <c r="J312" s="10"/>
      <c r="K312" s="10"/>
      <c r="L312" s="70"/>
      <c r="M312" s="10"/>
    </row>
    <row r="313" spans="1:14" s="6" customFormat="1" ht="15.75" customHeight="1" x14ac:dyDescent="0.2">
      <c r="A313" s="5"/>
      <c r="B313" s="45"/>
      <c r="C313" s="45"/>
      <c r="D313" s="1"/>
      <c r="E313" s="1"/>
      <c r="F313" s="1"/>
      <c r="G313" s="1"/>
      <c r="H313" s="1"/>
      <c r="I313" s="1"/>
      <c r="J313" s="1"/>
      <c r="K313" s="1"/>
      <c r="L313" s="69"/>
      <c r="M313" s="1"/>
      <c r="N313" s="1"/>
    </row>
    <row r="314" spans="1:14" s="11" customFormat="1" ht="15.75" customHeight="1" x14ac:dyDescent="0.2">
      <c r="A314" s="45"/>
      <c r="C314" s="45"/>
      <c r="E314" s="45"/>
      <c r="F314" s="10"/>
      <c r="G314" s="10"/>
      <c r="H314" s="10"/>
      <c r="I314" s="10"/>
      <c r="J314" s="10"/>
      <c r="K314" s="10"/>
      <c r="L314" s="70"/>
      <c r="M314" s="10"/>
    </row>
    <row r="315" spans="1:14" s="6" customFormat="1" ht="15.75" customHeight="1" x14ac:dyDescent="0.2">
      <c r="A315" s="5"/>
      <c r="B315" s="5" t="s">
        <v>199</v>
      </c>
      <c r="C315" s="5"/>
      <c r="D315" s="5"/>
      <c r="E315" s="5"/>
      <c r="F315" s="1" t="s">
        <v>198</v>
      </c>
      <c r="G315" s="1"/>
      <c r="H315" s="1"/>
      <c r="I315" s="1"/>
      <c r="J315" s="1"/>
      <c r="K315" s="1"/>
      <c r="L315" s="69"/>
      <c r="M315" s="1"/>
    </row>
    <row r="316" spans="1:14" s="6" customFormat="1" ht="15.75" customHeight="1" x14ac:dyDescent="0.2">
      <c r="A316" s="5"/>
      <c r="B316" s="5"/>
      <c r="C316" s="45"/>
      <c r="D316" s="5"/>
      <c r="E316" s="5"/>
      <c r="F316" s="1"/>
      <c r="G316" s="1"/>
      <c r="H316" s="1"/>
      <c r="I316" s="1"/>
      <c r="J316" s="1"/>
      <c r="K316" s="1"/>
      <c r="L316" s="69"/>
      <c r="M316" s="1"/>
    </row>
    <row r="317" spans="1:14" s="6" customFormat="1" ht="15.75" customHeight="1" x14ac:dyDescent="0.2">
      <c r="A317" s="5"/>
      <c r="B317" s="5"/>
      <c r="C317" s="5"/>
      <c r="D317" s="5"/>
      <c r="E317" s="5"/>
      <c r="F317" s="1"/>
      <c r="G317" s="1"/>
      <c r="H317" s="1"/>
      <c r="I317" s="1"/>
      <c r="J317" s="1"/>
      <c r="K317" s="1"/>
      <c r="L317" s="69"/>
      <c r="M317" s="1"/>
    </row>
    <row r="318" spans="1:14" s="6" customFormat="1" ht="15.75" customHeight="1" x14ac:dyDescent="0.2">
      <c r="A318" s="5"/>
      <c r="B318" s="5"/>
      <c r="C318" s="5"/>
      <c r="D318" s="5"/>
      <c r="E318" s="5"/>
      <c r="F318" s="1"/>
      <c r="G318" s="1"/>
      <c r="H318" s="1"/>
      <c r="I318" s="1"/>
      <c r="J318" s="1"/>
      <c r="K318" s="1"/>
      <c r="L318" s="69"/>
      <c r="M318" s="1"/>
    </row>
    <row r="319" spans="1:14" s="6" customFormat="1" ht="15.75" customHeight="1" x14ac:dyDescent="0.2">
      <c r="A319" s="47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69"/>
      <c r="M319" s="1"/>
    </row>
    <row r="320" spans="1:14" s="6" customFormat="1" ht="15.75" customHeight="1" x14ac:dyDescent="0.2">
      <c r="A320" s="47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69"/>
      <c r="M320" s="1"/>
    </row>
    <row r="321" spans="1:13" s="6" customFormat="1" ht="15.75" customHeight="1" x14ac:dyDescent="0.2">
      <c r="A321" s="47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69"/>
      <c r="M321" s="1"/>
    </row>
    <row r="322" spans="1:13" s="6" customFormat="1" ht="15.75" customHeight="1" x14ac:dyDescent="0.2">
      <c r="A322" s="47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69"/>
      <c r="M322" s="1"/>
    </row>
    <row r="323" spans="1:13" s="6" customFormat="1" ht="15.75" customHeight="1" x14ac:dyDescent="0.2">
      <c r="A323" s="47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69"/>
      <c r="M323" s="1"/>
    </row>
    <row r="324" spans="1:13" s="6" customFormat="1" ht="15.75" customHeight="1" x14ac:dyDescent="0.2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69"/>
      <c r="M324" s="1"/>
    </row>
    <row r="325" spans="1:13" s="6" customFormat="1" ht="15.75" customHeight="1" x14ac:dyDescent="0.2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69"/>
      <c r="M325" s="1"/>
    </row>
    <row r="326" spans="1:13" s="6" customFormat="1" ht="15.75" customHeight="1" x14ac:dyDescent="0.2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69"/>
      <c r="M326" s="1"/>
    </row>
    <row r="327" spans="1:13" s="6" customFormat="1" ht="15.75" customHeight="1" x14ac:dyDescent="0.2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69"/>
      <c r="M327" s="1"/>
    </row>
    <row r="328" spans="1:13" s="6" customFormat="1" ht="15.75" customHeight="1" x14ac:dyDescent="0.2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69"/>
      <c r="M328" s="1"/>
    </row>
    <row r="329" spans="1:13" s="6" customFormat="1" ht="15.75" customHeight="1" x14ac:dyDescent="0.2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69"/>
      <c r="M329" s="1"/>
    </row>
    <row r="330" spans="1:13" s="6" customFormat="1" ht="15.75" customHeight="1" x14ac:dyDescent="0.2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69"/>
      <c r="M330" s="1"/>
    </row>
    <row r="331" spans="1:13" s="6" customFormat="1" ht="15.75" customHeight="1" x14ac:dyDescent="0.2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69"/>
      <c r="M331" s="1"/>
    </row>
    <row r="332" spans="1:13" s="6" customFormat="1" ht="15.75" customHeight="1" x14ac:dyDescent="0.2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69"/>
      <c r="M332" s="1"/>
    </row>
    <row r="333" spans="1:13" s="6" customFormat="1" ht="15.75" customHeight="1" x14ac:dyDescent="0.2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69"/>
      <c r="M333" s="1"/>
    </row>
    <row r="334" spans="1:13" s="6" customFormat="1" ht="15.75" customHeight="1" x14ac:dyDescent="0.2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69"/>
      <c r="M334" s="1"/>
    </row>
    <row r="335" spans="1:13" s="6" customFormat="1" ht="15.75" customHeight="1" x14ac:dyDescent="0.2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69"/>
      <c r="M335" s="1"/>
    </row>
    <row r="336" spans="1:13" s="6" customFormat="1" ht="15.75" customHeight="1" x14ac:dyDescent="0.2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69"/>
      <c r="M336" s="1"/>
    </row>
    <row r="337" spans="1:13" s="6" customFormat="1" ht="15.75" customHeight="1" x14ac:dyDescent="0.2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69"/>
      <c r="M337" s="1"/>
    </row>
    <row r="338" spans="1:13" s="6" customFormat="1" ht="15.75" customHeight="1" x14ac:dyDescent="0.2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69"/>
      <c r="M338" s="1"/>
    </row>
    <row r="339" spans="1:13" s="6" customFormat="1" ht="15.75" customHeight="1" x14ac:dyDescent="0.2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69"/>
      <c r="M339" s="1"/>
    </row>
    <row r="340" spans="1:13" s="6" customFormat="1" ht="15.75" customHeight="1" x14ac:dyDescent="0.2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69"/>
      <c r="M340" s="1"/>
    </row>
    <row r="341" spans="1:13" s="6" customFormat="1" ht="15.75" customHeight="1" x14ac:dyDescent="0.2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69"/>
      <c r="M341" s="1"/>
    </row>
    <row r="342" spans="1:13" s="6" customFormat="1" ht="15.75" customHeight="1" x14ac:dyDescent="0.2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69"/>
      <c r="M342" s="1"/>
    </row>
    <row r="343" spans="1:13" s="6" customFormat="1" ht="15.75" customHeight="1" x14ac:dyDescent="0.2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69"/>
      <c r="M343" s="1"/>
    </row>
    <row r="344" spans="1:13" s="6" customFormat="1" ht="15.75" customHeight="1" x14ac:dyDescent="0.2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69"/>
      <c r="M344" s="1"/>
    </row>
    <row r="345" spans="1:13" s="6" customFormat="1" ht="15.75" customHeight="1" x14ac:dyDescent="0.2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69"/>
      <c r="M345" s="1"/>
    </row>
    <row r="346" spans="1:13" s="6" customFormat="1" ht="15.75" customHeight="1" x14ac:dyDescent="0.2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69"/>
      <c r="M346" s="1"/>
    </row>
    <row r="347" spans="1:13" s="6" customFormat="1" ht="15.75" customHeight="1" x14ac:dyDescent="0.2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69"/>
      <c r="M347" s="1"/>
    </row>
    <row r="348" spans="1:13" s="6" customFormat="1" ht="15.75" customHeight="1" x14ac:dyDescent="0.2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69"/>
      <c r="M348" s="1"/>
    </row>
    <row r="349" spans="1:13" s="6" customFormat="1" ht="15.75" customHeight="1" x14ac:dyDescent="0.2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69"/>
      <c r="M349" s="1"/>
    </row>
    <row r="350" spans="1:13" s="6" customFormat="1" ht="15.75" customHeight="1" x14ac:dyDescent="0.2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69"/>
      <c r="M350" s="1"/>
    </row>
    <row r="351" spans="1:13" s="6" customFormat="1" ht="15.75" customHeight="1" x14ac:dyDescent="0.2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69"/>
      <c r="M351" s="1"/>
    </row>
    <row r="352" spans="1:13" s="6" customFormat="1" ht="15.75" customHeight="1" x14ac:dyDescent="0.2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69"/>
      <c r="M352" s="1"/>
    </row>
    <row r="353" spans="1:13" s="6" customFormat="1" ht="15.75" customHeight="1" x14ac:dyDescent="0.2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69"/>
      <c r="M353" s="1"/>
    </row>
    <row r="354" spans="1:13" s="6" customFormat="1" ht="15.75" customHeight="1" x14ac:dyDescent="0.2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69"/>
      <c r="M354" s="1"/>
    </row>
    <row r="355" spans="1:13" s="6" customFormat="1" ht="15.75" customHeight="1" x14ac:dyDescent="0.2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69"/>
      <c r="M355" s="1"/>
    </row>
    <row r="356" spans="1:13" s="6" customFormat="1" ht="15.75" customHeight="1" x14ac:dyDescent="0.2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69"/>
      <c r="M356" s="1"/>
    </row>
    <row r="357" spans="1:13" s="6" customFormat="1" ht="15.75" customHeight="1" x14ac:dyDescent="0.2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69"/>
      <c r="M357" s="1"/>
    </row>
    <row r="358" spans="1:13" s="6" customFormat="1" ht="15.75" customHeight="1" x14ac:dyDescent="0.2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69"/>
      <c r="M358" s="1"/>
    </row>
    <row r="359" spans="1:13" s="6" customFormat="1" ht="15.75" customHeight="1" x14ac:dyDescent="0.2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69"/>
      <c r="M359" s="1"/>
    </row>
    <row r="360" spans="1:13" s="6" customFormat="1" ht="15.75" customHeight="1" x14ac:dyDescent="0.2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69"/>
      <c r="M360" s="1"/>
    </row>
    <row r="361" spans="1:13" s="6" customFormat="1" ht="15.75" customHeight="1" x14ac:dyDescent="0.2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69"/>
      <c r="M361" s="1"/>
    </row>
    <row r="362" spans="1:13" s="6" customFormat="1" ht="15.75" customHeight="1" x14ac:dyDescent="0.2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69"/>
      <c r="M362" s="1"/>
    </row>
    <row r="363" spans="1:13" s="6" customFormat="1" ht="15.75" customHeight="1" x14ac:dyDescent="0.2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69"/>
      <c r="M363" s="1"/>
    </row>
    <row r="364" spans="1:13" s="6" customFormat="1" ht="15.75" customHeight="1" x14ac:dyDescent="0.2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69"/>
      <c r="M364" s="1"/>
    </row>
    <row r="365" spans="1:13" s="6" customFormat="1" ht="15.75" customHeight="1" x14ac:dyDescent="0.2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69"/>
      <c r="M365" s="1"/>
    </row>
    <row r="366" spans="1:13" s="6" customFormat="1" ht="15.75" customHeight="1" x14ac:dyDescent="0.2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69"/>
      <c r="M366" s="1"/>
    </row>
    <row r="367" spans="1:13" s="6" customFormat="1" ht="15.75" customHeight="1" x14ac:dyDescent="0.2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69"/>
      <c r="M367" s="1"/>
    </row>
    <row r="368" spans="1:13" s="6" customFormat="1" ht="15.75" customHeight="1" x14ac:dyDescent="0.2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69"/>
      <c r="M368" s="1"/>
    </row>
    <row r="369" spans="1:13" s="6" customFormat="1" ht="15.75" customHeight="1" x14ac:dyDescent="0.2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69"/>
      <c r="M369" s="1"/>
    </row>
    <row r="370" spans="1:13" s="6" customFormat="1" ht="15.75" customHeight="1" x14ac:dyDescent="0.2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69"/>
      <c r="M370" s="1"/>
    </row>
    <row r="371" spans="1:13" s="6" customFormat="1" ht="15.75" customHeight="1" x14ac:dyDescent="0.2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69"/>
      <c r="M371" s="1"/>
    </row>
    <row r="372" spans="1:13" s="6" customFormat="1" ht="15.75" customHeight="1" x14ac:dyDescent="0.2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69"/>
      <c r="M372" s="1"/>
    </row>
    <row r="373" spans="1:13" s="6" customFormat="1" ht="15.75" customHeight="1" x14ac:dyDescent="0.2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69"/>
      <c r="M373" s="1"/>
    </row>
    <row r="374" spans="1:13" s="6" customFormat="1" ht="15.75" customHeight="1" x14ac:dyDescent="0.2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69"/>
      <c r="M374" s="1"/>
    </row>
    <row r="375" spans="1:13" s="6" customFormat="1" ht="15.75" customHeight="1" x14ac:dyDescent="0.2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69"/>
      <c r="M375" s="1"/>
    </row>
    <row r="376" spans="1:13" s="6" customFormat="1" ht="15.75" customHeight="1" x14ac:dyDescent="0.2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69"/>
      <c r="M376" s="1"/>
    </row>
    <row r="377" spans="1:13" s="6" customFormat="1" ht="15.75" customHeight="1" x14ac:dyDescent="0.2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69"/>
      <c r="M377" s="1"/>
    </row>
    <row r="378" spans="1:13" s="6" customFormat="1" ht="15.75" customHeight="1" x14ac:dyDescent="0.2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69"/>
      <c r="M378" s="1"/>
    </row>
    <row r="379" spans="1:13" s="6" customFormat="1" ht="15.75" customHeight="1" x14ac:dyDescent="0.2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69"/>
      <c r="M379" s="1"/>
    </row>
    <row r="380" spans="1:13" s="6" customFormat="1" ht="15.75" customHeight="1" x14ac:dyDescent="0.2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69"/>
      <c r="M380" s="1"/>
    </row>
    <row r="381" spans="1:13" s="6" customFormat="1" ht="15.75" customHeight="1" x14ac:dyDescent="0.2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69"/>
      <c r="M381" s="1"/>
    </row>
    <row r="382" spans="1:13" s="6" customFormat="1" ht="15.75" customHeight="1" x14ac:dyDescent="0.2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69"/>
      <c r="M382" s="1"/>
    </row>
    <row r="383" spans="1:13" s="6" customFormat="1" ht="15.75" customHeight="1" x14ac:dyDescent="0.2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69"/>
      <c r="M383" s="1"/>
    </row>
    <row r="384" spans="1:13" s="6" customFormat="1" ht="15.75" customHeight="1" x14ac:dyDescent="0.2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69"/>
      <c r="M384" s="1"/>
    </row>
    <row r="385" spans="1:13" s="6" customFormat="1" ht="15.75" customHeight="1" x14ac:dyDescent="0.2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69"/>
      <c r="M385" s="1"/>
    </row>
    <row r="386" spans="1:13" s="6" customFormat="1" ht="15.75" customHeight="1" x14ac:dyDescent="0.2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69"/>
      <c r="M386" s="1"/>
    </row>
    <row r="387" spans="1:13" s="6" customFormat="1" ht="15.75" customHeight="1" x14ac:dyDescent="0.2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69"/>
      <c r="M387" s="1"/>
    </row>
    <row r="388" spans="1:13" s="6" customFormat="1" ht="15.75" customHeight="1" x14ac:dyDescent="0.2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69"/>
      <c r="M388" s="1"/>
    </row>
    <row r="389" spans="1:13" s="6" customFormat="1" ht="15.75" customHeight="1" x14ac:dyDescent="0.2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69"/>
      <c r="M389" s="1"/>
    </row>
    <row r="390" spans="1:13" s="6" customFormat="1" ht="15.75" customHeight="1" x14ac:dyDescent="0.2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69"/>
      <c r="M390" s="1"/>
    </row>
    <row r="391" spans="1:13" s="6" customFormat="1" ht="15.75" customHeight="1" x14ac:dyDescent="0.2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69"/>
      <c r="M391" s="1"/>
    </row>
    <row r="392" spans="1:13" ht="15.75" customHeight="1" x14ac:dyDescent="0.2">
      <c r="A392" s="5"/>
      <c r="B392" s="5"/>
      <c r="C392" s="5"/>
    </row>
    <row r="393" spans="1:13" ht="15.75" customHeight="1" x14ac:dyDescent="0.2">
      <c r="A393" s="5"/>
      <c r="B393" s="5"/>
      <c r="C393" s="5"/>
    </row>
    <row r="394" spans="1:13" ht="15.75" customHeight="1" x14ac:dyDescent="0.2">
      <c r="A394" s="5"/>
      <c r="B394" s="5"/>
      <c r="C394" s="5"/>
    </row>
    <row r="395" spans="1:13" ht="15.75" customHeight="1" x14ac:dyDescent="0.2">
      <c r="A395" s="5"/>
      <c r="B395" s="5"/>
      <c r="C395" s="5"/>
    </row>
    <row r="396" spans="1:13" ht="15.75" customHeight="1" x14ac:dyDescent="0.2">
      <c r="A396" s="5"/>
      <c r="B396" s="5"/>
      <c r="C396" s="5"/>
    </row>
    <row r="397" spans="1:13" ht="15.75" customHeight="1" x14ac:dyDescent="0.2">
      <c r="A397" s="5"/>
      <c r="B397" s="5"/>
      <c r="C397" s="5"/>
    </row>
    <row r="398" spans="1:13" ht="15.75" customHeight="1" x14ac:dyDescent="0.2">
      <c r="A398" s="5"/>
      <c r="B398" s="5"/>
      <c r="C398" s="5"/>
    </row>
    <row r="399" spans="1:13" ht="15.75" customHeight="1" x14ac:dyDescent="0.2">
      <c r="A399" s="5"/>
      <c r="B399" s="5"/>
      <c r="C399" s="5"/>
    </row>
    <row r="400" spans="1:13" ht="15.75" customHeight="1" x14ac:dyDescent="0.2">
      <c r="A400" s="5"/>
      <c r="B400" s="5"/>
      <c r="C400" s="5"/>
    </row>
    <row r="401" spans="1:3" ht="15.75" customHeight="1" x14ac:dyDescent="0.2">
      <c r="A401" s="5"/>
      <c r="B401" s="5"/>
      <c r="C401" s="5"/>
    </row>
    <row r="402" spans="1:3" ht="15.75" customHeight="1" x14ac:dyDescent="0.2">
      <c r="A402" s="5"/>
      <c r="B402" s="5"/>
      <c r="C402" s="5"/>
    </row>
    <row r="403" spans="1:3" ht="15.75" customHeight="1" x14ac:dyDescent="0.2">
      <c r="A403" s="5"/>
      <c r="B403" s="5"/>
      <c r="C403" s="5"/>
    </row>
    <row r="404" spans="1:3" ht="15.75" customHeight="1" x14ac:dyDescent="0.2">
      <c r="A404" s="5"/>
      <c r="B404" s="5"/>
      <c r="C404" s="5"/>
    </row>
    <row r="405" spans="1:3" ht="15.75" customHeight="1" x14ac:dyDescent="0.2">
      <c r="A405" s="5"/>
      <c r="B405" s="5"/>
      <c r="C405" s="5"/>
    </row>
    <row r="406" spans="1:3" ht="15.75" customHeight="1" x14ac:dyDescent="0.2">
      <c r="A406" s="5"/>
      <c r="B406" s="5"/>
      <c r="C406" s="5"/>
    </row>
    <row r="407" spans="1:3" ht="15.75" customHeight="1" x14ac:dyDescent="0.2">
      <c r="A407" s="5"/>
      <c r="B407" s="5"/>
      <c r="C407" s="5"/>
    </row>
    <row r="408" spans="1:3" ht="15.75" customHeight="1" x14ac:dyDescent="0.2">
      <c r="A408" s="5"/>
      <c r="B408" s="5"/>
      <c r="C408" s="5"/>
    </row>
    <row r="409" spans="1:3" ht="15.75" customHeight="1" x14ac:dyDescent="0.2">
      <c r="A409" s="5"/>
      <c r="B409" s="5"/>
      <c r="C409" s="5"/>
    </row>
    <row r="410" spans="1:3" ht="15.75" customHeight="1" x14ac:dyDescent="0.2">
      <c r="A410" s="5"/>
      <c r="B410" s="5"/>
      <c r="C410" s="5"/>
    </row>
    <row r="411" spans="1:3" ht="15.75" customHeight="1" x14ac:dyDescent="0.2">
      <c r="A411" s="5"/>
      <c r="B411" s="5"/>
      <c r="C411" s="5"/>
    </row>
    <row r="412" spans="1:3" ht="15.75" customHeight="1" x14ac:dyDescent="0.2">
      <c r="A412" s="5"/>
      <c r="B412" s="5"/>
      <c r="C412" s="5"/>
    </row>
    <row r="413" spans="1:3" ht="15.75" customHeight="1" x14ac:dyDescent="0.2">
      <c r="A413" s="5"/>
      <c r="B413" s="5"/>
      <c r="C413" s="5"/>
    </row>
    <row r="414" spans="1:3" ht="15.75" customHeight="1" x14ac:dyDescent="0.2">
      <c r="A414" s="5"/>
      <c r="B414" s="5"/>
      <c r="C414" s="5"/>
    </row>
    <row r="415" spans="1:3" ht="15.75" customHeight="1" x14ac:dyDescent="0.2">
      <c r="A415" s="5"/>
      <c r="B415" s="5"/>
      <c r="C415" s="5"/>
    </row>
    <row r="416" spans="1:3" ht="15.75" customHeight="1" x14ac:dyDescent="0.2">
      <c r="A416" s="5"/>
      <c r="B416" s="5"/>
      <c r="C416" s="5"/>
    </row>
    <row r="417" spans="1:3" ht="15.75" customHeight="1" x14ac:dyDescent="0.2">
      <c r="A417" s="5"/>
      <c r="B417" s="5"/>
      <c r="C417" s="5"/>
    </row>
    <row r="418" spans="1:3" ht="15.75" customHeight="1" x14ac:dyDescent="0.2">
      <c r="A418" s="5"/>
      <c r="B418" s="5"/>
      <c r="C418" s="5"/>
    </row>
    <row r="419" spans="1:3" ht="15.75" customHeight="1" x14ac:dyDescent="0.2">
      <c r="A419" s="5"/>
      <c r="B419" s="5"/>
      <c r="C419" s="5"/>
    </row>
    <row r="420" spans="1:3" ht="15.75" customHeight="1" x14ac:dyDescent="0.2">
      <c r="A420" s="5"/>
      <c r="B420" s="5"/>
      <c r="C420" s="5"/>
    </row>
    <row r="421" spans="1:3" ht="15.75" customHeight="1" x14ac:dyDescent="0.2">
      <c r="A421" s="5"/>
      <c r="B421" s="5"/>
      <c r="C421" s="5"/>
    </row>
    <row r="422" spans="1:3" ht="15.75" customHeight="1" x14ac:dyDescent="0.2">
      <c r="A422" s="5"/>
      <c r="B422" s="5"/>
      <c r="C422" s="5"/>
    </row>
    <row r="423" spans="1:3" ht="15.75" customHeight="1" x14ac:dyDescent="0.2">
      <c r="A423" s="5"/>
      <c r="B423" s="5"/>
      <c r="C423" s="5"/>
    </row>
    <row r="424" spans="1:3" ht="15.75" customHeight="1" x14ac:dyDescent="0.2">
      <c r="A424" s="5"/>
      <c r="B424" s="5"/>
      <c r="C424" s="5"/>
    </row>
    <row r="425" spans="1:3" ht="15.75" customHeight="1" x14ac:dyDescent="0.2">
      <c r="A425" s="5"/>
      <c r="B425" s="5"/>
      <c r="C425" s="5"/>
    </row>
    <row r="426" spans="1:3" ht="15.75" customHeight="1" x14ac:dyDescent="0.2">
      <c r="A426" s="5"/>
      <c r="B426" s="5"/>
      <c r="C426" s="5"/>
    </row>
    <row r="427" spans="1:3" ht="15.75" customHeight="1" x14ac:dyDescent="0.2">
      <c r="A427" s="5"/>
      <c r="B427" s="5"/>
      <c r="C427" s="5"/>
    </row>
    <row r="428" spans="1:3" ht="15.75" customHeight="1" x14ac:dyDescent="0.2">
      <c r="A428" s="5"/>
      <c r="B428" s="5"/>
      <c r="C428" s="5"/>
    </row>
    <row r="429" spans="1:3" ht="15.75" customHeight="1" x14ac:dyDescent="0.2">
      <c r="A429" s="5"/>
      <c r="B429" s="5"/>
      <c r="C429" s="5"/>
    </row>
    <row r="430" spans="1:3" ht="15.75" customHeight="1" x14ac:dyDescent="0.2">
      <c r="A430" s="5"/>
      <c r="B430" s="5"/>
      <c r="C430" s="5"/>
    </row>
    <row r="431" spans="1:3" ht="15.75" customHeight="1" x14ac:dyDescent="0.2">
      <c r="A431" s="5"/>
      <c r="B431" s="5"/>
      <c r="C431" s="5"/>
    </row>
    <row r="432" spans="1:3" ht="15.75" customHeight="1" x14ac:dyDescent="0.2">
      <c r="A432" s="5"/>
      <c r="B432" s="5"/>
      <c r="C432" s="5"/>
    </row>
    <row r="433" spans="1:3" ht="15.75" customHeight="1" x14ac:dyDescent="0.2">
      <c r="A433" s="5"/>
      <c r="B433" s="5"/>
      <c r="C433" s="5"/>
    </row>
    <row r="434" spans="1:3" ht="15.75" customHeight="1" x14ac:dyDescent="0.2">
      <c r="A434" s="5"/>
      <c r="B434" s="5"/>
      <c r="C434" s="5"/>
    </row>
    <row r="435" spans="1:3" ht="15.75" customHeight="1" x14ac:dyDescent="0.2">
      <c r="A435" s="5"/>
      <c r="B435" s="5"/>
      <c r="C435" s="5"/>
    </row>
    <row r="436" spans="1:3" ht="15.75" customHeight="1" x14ac:dyDescent="0.2">
      <c r="A436" s="5"/>
      <c r="B436" s="5"/>
      <c r="C436" s="5"/>
    </row>
    <row r="437" spans="1:3" ht="15.75" customHeight="1" x14ac:dyDescent="0.2">
      <c r="A437" s="5"/>
      <c r="B437" s="5"/>
      <c r="C437" s="5"/>
    </row>
    <row r="438" spans="1:3" ht="15.75" customHeight="1" x14ac:dyDescent="0.2">
      <c r="A438" s="5"/>
      <c r="B438" s="5"/>
      <c r="C438" s="5"/>
    </row>
    <row r="439" spans="1:3" ht="15.75" customHeight="1" x14ac:dyDescent="0.2">
      <c r="A439" s="5"/>
      <c r="B439" s="5"/>
      <c r="C439" s="5"/>
    </row>
    <row r="440" spans="1:3" ht="15.75" customHeight="1" x14ac:dyDescent="0.2">
      <c r="A440" s="5"/>
      <c r="B440" s="5"/>
      <c r="C440" s="5"/>
    </row>
    <row r="441" spans="1:3" ht="15.75" customHeight="1" x14ac:dyDescent="0.2">
      <c r="A441" s="5"/>
      <c r="B441" s="5"/>
      <c r="C441" s="5"/>
    </row>
    <row r="442" spans="1:3" ht="15.75" customHeight="1" x14ac:dyDescent="0.2">
      <c r="A442" s="5"/>
      <c r="B442" s="5"/>
      <c r="C442" s="5"/>
    </row>
    <row r="443" spans="1:3" ht="15.75" customHeight="1" x14ac:dyDescent="0.2">
      <c r="A443" s="5"/>
      <c r="B443" s="5"/>
      <c r="C443" s="5"/>
    </row>
    <row r="444" spans="1:3" ht="15.75" customHeight="1" x14ac:dyDescent="0.2">
      <c r="A444" s="5"/>
      <c r="B444" s="5"/>
      <c r="C444" s="5"/>
    </row>
    <row r="445" spans="1:3" ht="15.75" customHeight="1" x14ac:dyDescent="0.2">
      <c r="A445" s="5"/>
      <c r="B445" s="5"/>
      <c r="C445" s="5"/>
    </row>
    <row r="446" spans="1:3" ht="15.75" customHeight="1" x14ac:dyDescent="0.2">
      <c r="A446" s="5"/>
      <c r="B446" s="5"/>
      <c r="C446" s="5"/>
    </row>
    <row r="447" spans="1:3" ht="15.75" customHeight="1" x14ac:dyDescent="0.2">
      <c r="A447" s="5"/>
      <c r="B447" s="5"/>
      <c r="C447" s="5"/>
    </row>
    <row r="448" spans="1:3" ht="15.75" customHeight="1" x14ac:dyDescent="0.2">
      <c r="A448" s="5"/>
      <c r="B448" s="5"/>
      <c r="C448" s="5"/>
    </row>
    <row r="449" spans="1:3" ht="15.75" customHeight="1" x14ac:dyDescent="0.2">
      <c r="A449" s="5"/>
      <c r="B449" s="5"/>
      <c r="C449" s="5"/>
    </row>
    <row r="450" spans="1:3" ht="15.75" customHeight="1" x14ac:dyDescent="0.2">
      <c r="A450" s="5"/>
      <c r="B450" s="5"/>
      <c r="C450" s="5"/>
    </row>
    <row r="451" spans="1:3" ht="15.75" customHeight="1" x14ac:dyDescent="0.2">
      <c r="A451" s="5"/>
      <c r="B451" s="5"/>
      <c r="C451" s="5"/>
    </row>
    <row r="452" spans="1:3" ht="15.75" customHeight="1" x14ac:dyDescent="0.2">
      <c r="A452" s="5"/>
      <c r="B452" s="5"/>
      <c r="C452" s="5"/>
    </row>
    <row r="453" spans="1:3" ht="15.75" customHeight="1" x14ac:dyDescent="0.2">
      <c r="A453" s="5"/>
      <c r="B453" s="5"/>
      <c r="C453" s="5"/>
    </row>
    <row r="454" spans="1:3" ht="15.75" customHeight="1" x14ac:dyDescent="0.2">
      <c r="A454" s="5"/>
      <c r="B454" s="5"/>
      <c r="C454" s="5"/>
    </row>
    <row r="455" spans="1:3" ht="15.75" customHeight="1" x14ac:dyDescent="0.2">
      <c r="A455" s="5"/>
      <c r="B455" s="5"/>
      <c r="C455" s="5"/>
    </row>
    <row r="456" spans="1:3" ht="15.75" customHeight="1" x14ac:dyDescent="0.2">
      <c r="A456" s="5"/>
      <c r="B456" s="5"/>
      <c r="C456" s="5"/>
    </row>
    <row r="457" spans="1:3" ht="15.75" customHeight="1" x14ac:dyDescent="0.2">
      <c r="A457" s="5"/>
      <c r="B457" s="5"/>
      <c r="C457" s="5"/>
    </row>
    <row r="458" spans="1:3" ht="15.75" customHeight="1" x14ac:dyDescent="0.2">
      <c r="A458" s="5"/>
      <c r="B458" s="5"/>
      <c r="C458" s="5"/>
    </row>
    <row r="459" spans="1:3" ht="15.75" customHeight="1" x14ac:dyDescent="0.2">
      <c r="A459" s="5"/>
      <c r="B459" s="5"/>
      <c r="C459" s="5"/>
    </row>
    <row r="460" spans="1:3" ht="15.75" customHeight="1" x14ac:dyDescent="0.2">
      <c r="A460" s="5"/>
      <c r="B460" s="5"/>
      <c r="C460" s="5"/>
    </row>
    <row r="461" spans="1:3" ht="15.75" customHeight="1" x14ac:dyDescent="0.2">
      <c r="A461" s="5"/>
      <c r="B461" s="5"/>
      <c r="C461" s="5"/>
    </row>
    <row r="462" spans="1:3" ht="15.75" customHeight="1" x14ac:dyDescent="0.2">
      <c r="A462" s="5"/>
      <c r="B462" s="5"/>
      <c r="C462" s="5"/>
    </row>
    <row r="463" spans="1:3" ht="15.75" customHeight="1" x14ac:dyDescent="0.2">
      <c r="A463" s="5"/>
      <c r="B463" s="5"/>
      <c r="C463" s="5"/>
    </row>
    <row r="464" spans="1:3" ht="15.75" customHeight="1" x14ac:dyDescent="0.2">
      <c r="A464" s="5"/>
      <c r="B464" s="5"/>
      <c r="C464" s="5"/>
    </row>
    <row r="465" spans="1:3" ht="15.75" customHeight="1" x14ac:dyDescent="0.2">
      <c r="A465" s="5"/>
      <c r="B465" s="5"/>
      <c r="C465" s="5"/>
    </row>
    <row r="466" spans="1:3" ht="15.75" customHeight="1" x14ac:dyDescent="0.2">
      <c r="A466" s="5"/>
      <c r="B466" s="5"/>
      <c r="C466" s="5"/>
    </row>
    <row r="467" spans="1:3" ht="15.75" customHeight="1" x14ac:dyDescent="0.2">
      <c r="A467" s="5"/>
      <c r="B467" s="5"/>
      <c r="C467" s="5"/>
    </row>
    <row r="468" spans="1:3" ht="15.75" customHeight="1" x14ac:dyDescent="0.2">
      <c r="A468" s="5"/>
      <c r="B468" s="5"/>
      <c r="C468" s="5"/>
    </row>
    <row r="469" spans="1:3" ht="15.75" customHeight="1" x14ac:dyDescent="0.2">
      <c r="A469" s="5"/>
      <c r="B469" s="5"/>
      <c r="C469" s="5"/>
    </row>
    <row r="470" spans="1:3" ht="15.75" customHeight="1" x14ac:dyDescent="0.2">
      <c r="A470" s="5"/>
      <c r="B470" s="5"/>
      <c r="C470" s="5"/>
    </row>
    <row r="471" spans="1:3" ht="15.75" customHeight="1" x14ac:dyDescent="0.2">
      <c r="A471" s="5"/>
      <c r="B471" s="5"/>
      <c r="C471" s="5"/>
    </row>
    <row r="472" spans="1:3" ht="15.75" customHeight="1" x14ac:dyDescent="0.2">
      <c r="A472" s="5"/>
      <c r="B472" s="5"/>
      <c r="C472" s="5"/>
    </row>
    <row r="473" spans="1:3" ht="15.75" customHeight="1" x14ac:dyDescent="0.2">
      <c r="A473" s="5"/>
      <c r="B473" s="5"/>
      <c r="C473" s="5"/>
    </row>
    <row r="474" spans="1:3" ht="15.75" customHeight="1" x14ac:dyDescent="0.2">
      <c r="A474" s="5"/>
      <c r="B474" s="5"/>
      <c r="C474" s="5"/>
    </row>
    <row r="475" spans="1:3" ht="15.75" customHeight="1" x14ac:dyDescent="0.2">
      <c r="A475" s="5"/>
      <c r="B475" s="5"/>
      <c r="C475" s="5"/>
    </row>
    <row r="476" spans="1:3" ht="15.75" customHeight="1" x14ac:dyDescent="0.2">
      <c r="A476" s="5"/>
      <c r="B476" s="5"/>
      <c r="C476" s="5"/>
    </row>
    <row r="477" spans="1:3" ht="15.75" customHeight="1" x14ac:dyDescent="0.2">
      <c r="A477" s="5"/>
      <c r="B477" s="5"/>
      <c r="C477" s="5"/>
    </row>
    <row r="478" spans="1:3" ht="15.75" customHeight="1" x14ac:dyDescent="0.2">
      <c r="A478" s="5"/>
      <c r="B478" s="5"/>
      <c r="C478" s="5"/>
    </row>
    <row r="479" spans="1:3" ht="15.75" customHeight="1" x14ac:dyDescent="0.2">
      <c r="A479" s="5"/>
      <c r="B479" s="5"/>
      <c r="C479" s="5"/>
    </row>
    <row r="480" spans="1:3" ht="15.75" customHeight="1" x14ac:dyDescent="0.2">
      <c r="A480" s="5"/>
      <c r="B480" s="5"/>
      <c r="C480" s="5"/>
    </row>
    <row r="481" spans="1:3" ht="15.75" customHeight="1" x14ac:dyDescent="0.2">
      <c r="A481" s="5"/>
      <c r="B481" s="5"/>
      <c r="C481" s="5"/>
    </row>
    <row r="482" spans="1:3" ht="15.75" customHeight="1" x14ac:dyDescent="0.2">
      <c r="A482" s="5"/>
      <c r="B482" s="5"/>
      <c r="C482" s="5"/>
    </row>
    <row r="483" spans="1:3" ht="15.75" customHeight="1" x14ac:dyDescent="0.2">
      <c r="A483" s="5"/>
      <c r="B483" s="5"/>
      <c r="C483" s="5"/>
    </row>
    <row r="484" spans="1:3" ht="15.75" customHeight="1" x14ac:dyDescent="0.2">
      <c r="A484" s="5"/>
      <c r="B484" s="5"/>
      <c r="C484" s="5"/>
    </row>
    <row r="485" spans="1:3" ht="15.75" customHeight="1" x14ac:dyDescent="0.2">
      <c r="A485" s="5"/>
      <c r="B485" s="5"/>
      <c r="C485" s="5"/>
    </row>
    <row r="486" spans="1:3" ht="15.75" customHeight="1" x14ac:dyDescent="0.2">
      <c r="A486" s="5"/>
      <c r="B486" s="5"/>
      <c r="C486" s="5"/>
    </row>
    <row r="487" spans="1:3" ht="15.75" customHeight="1" x14ac:dyDescent="0.2">
      <c r="A487" s="5"/>
      <c r="B487" s="5"/>
      <c r="C487" s="5"/>
    </row>
    <row r="488" spans="1:3" ht="15.75" customHeight="1" x14ac:dyDescent="0.2">
      <c r="A488" s="5"/>
      <c r="B488" s="5"/>
      <c r="C488" s="5"/>
    </row>
    <row r="489" spans="1:3" ht="15.75" customHeight="1" x14ac:dyDescent="0.2">
      <c r="A489" s="5"/>
      <c r="B489" s="5"/>
      <c r="C489" s="5"/>
    </row>
    <row r="490" spans="1:3" ht="15.75" customHeight="1" x14ac:dyDescent="0.2">
      <c r="A490" s="5"/>
      <c r="B490" s="5"/>
      <c r="C490" s="5"/>
    </row>
    <row r="491" spans="1:3" ht="15.75" customHeight="1" x14ac:dyDescent="0.2">
      <c r="A491" s="5"/>
      <c r="B491" s="5"/>
      <c r="C491" s="5"/>
    </row>
    <row r="492" spans="1:3" ht="15.75" customHeight="1" x14ac:dyDescent="0.2">
      <c r="A492" s="5"/>
      <c r="B492" s="5"/>
      <c r="C492" s="5"/>
    </row>
    <row r="493" spans="1:3" ht="15.75" customHeight="1" x14ac:dyDescent="0.2">
      <c r="A493" s="5"/>
      <c r="B493" s="5"/>
      <c r="C493" s="5"/>
    </row>
    <row r="494" spans="1:3" ht="15.75" customHeight="1" x14ac:dyDescent="0.2">
      <c r="A494" s="5"/>
      <c r="B494" s="5"/>
      <c r="C494" s="5"/>
    </row>
    <row r="495" spans="1:3" ht="15.75" customHeight="1" x14ac:dyDescent="0.2">
      <c r="A495" s="5"/>
      <c r="B495" s="5"/>
      <c r="C495" s="5"/>
    </row>
    <row r="496" spans="1:3" ht="15.75" customHeight="1" x14ac:dyDescent="0.2">
      <c r="A496" s="5"/>
      <c r="B496" s="5"/>
      <c r="C496" s="5"/>
    </row>
    <row r="497" spans="1:3" ht="15.75" customHeight="1" x14ac:dyDescent="0.2">
      <c r="A497" s="5"/>
      <c r="B497" s="5"/>
      <c r="C497" s="5"/>
    </row>
    <row r="498" spans="1:3" ht="15.75" customHeight="1" x14ac:dyDescent="0.2">
      <c r="A498" s="5"/>
      <c r="B498" s="5"/>
      <c r="C498" s="5"/>
    </row>
    <row r="499" spans="1:3" ht="15.75" customHeight="1" x14ac:dyDescent="0.2">
      <c r="A499" s="5"/>
      <c r="B499" s="5"/>
      <c r="C499" s="5"/>
    </row>
    <row r="500" spans="1:3" ht="15.75" customHeight="1" x14ac:dyDescent="0.2">
      <c r="A500" s="5"/>
      <c r="B500" s="5"/>
      <c r="C500" s="5"/>
    </row>
    <row r="501" spans="1:3" ht="15.75" customHeight="1" x14ac:dyDescent="0.2">
      <c r="A501" s="5"/>
      <c r="B501" s="5"/>
      <c r="C501" s="5"/>
    </row>
    <row r="502" spans="1:3" ht="15.75" customHeight="1" x14ac:dyDescent="0.2">
      <c r="A502" s="5"/>
      <c r="B502" s="5"/>
      <c r="C502" s="5"/>
    </row>
    <row r="503" spans="1:3" ht="15.75" customHeight="1" x14ac:dyDescent="0.2">
      <c r="A503" s="5"/>
      <c r="B503" s="5"/>
      <c r="C503" s="5"/>
    </row>
    <row r="504" spans="1:3" ht="15.75" customHeight="1" x14ac:dyDescent="0.2">
      <c r="A504" s="5"/>
      <c r="B504" s="5"/>
      <c r="C504" s="5"/>
    </row>
    <row r="505" spans="1:3" ht="15.75" customHeight="1" x14ac:dyDescent="0.2">
      <c r="A505" s="5"/>
      <c r="B505" s="5"/>
      <c r="C505" s="5"/>
    </row>
    <row r="506" spans="1:3" ht="15.75" customHeight="1" x14ac:dyDescent="0.2">
      <c r="A506" s="5"/>
      <c r="B506" s="5"/>
      <c r="C506" s="5"/>
    </row>
    <row r="507" spans="1:3" ht="15.75" customHeight="1" x14ac:dyDescent="0.2">
      <c r="A507" s="5"/>
      <c r="B507" s="5"/>
      <c r="C507" s="5"/>
    </row>
    <row r="508" spans="1:3" ht="15.75" customHeight="1" x14ac:dyDescent="0.2">
      <c r="A508" s="5"/>
      <c r="B508" s="5"/>
      <c r="C508" s="5"/>
    </row>
    <row r="509" spans="1:3" ht="15.75" customHeight="1" x14ac:dyDescent="0.2">
      <c r="A509" s="5"/>
      <c r="B509" s="5"/>
      <c r="C509" s="5"/>
    </row>
    <row r="510" spans="1:3" ht="15.75" customHeight="1" x14ac:dyDescent="0.2">
      <c r="A510" s="5"/>
      <c r="B510" s="5"/>
      <c r="C510" s="5"/>
    </row>
    <row r="511" spans="1:3" ht="15.75" customHeight="1" x14ac:dyDescent="0.2">
      <c r="A511" s="5"/>
      <c r="B511" s="5"/>
      <c r="C511" s="5"/>
    </row>
    <row r="512" spans="1:3" ht="15.75" customHeight="1" x14ac:dyDescent="0.2">
      <c r="A512" s="5"/>
      <c r="B512" s="5"/>
      <c r="C512" s="5"/>
    </row>
    <row r="513" spans="1:3" ht="15.75" customHeight="1" x14ac:dyDescent="0.2">
      <c r="A513" s="5"/>
      <c r="B513" s="5"/>
      <c r="C513" s="5"/>
    </row>
    <row r="514" spans="1:3" ht="15.75" customHeight="1" x14ac:dyDescent="0.2">
      <c r="A514" s="5"/>
      <c r="B514" s="5"/>
      <c r="C514" s="5"/>
    </row>
    <row r="515" spans="1:3" ht="15.75" customHeight="1" x14ac:dyDescent="0.2">
      <c r="A515" s="5"/>
      <c r="B515" s="5"/>
      <c r="C515" s="5"/>
    </row>
    <row r="516" spans="1:3" ht="15.75" customHeight="1" x14ac:dyDescent="0.2">
      <c r="A516" s="5"/>
      <c r="B516" s="5"/>
      <c r="C516" s="5"/>
    </row>
    <row r="517" spans="1:3" ht="15.75" customHeight="1" x14ac:dyDescent="0.2">
      <c r="A517" s="5"/>
      <c r="B517" s="5"/>
      <c r="C517" s="5"/>
    </row>
    <row r="518" spans="1:3" ht="15.75" customHeight="1" x14ac:dyDescent="0.2">
      <c r="A518" s="5"/>
      <c r="B518" s="5"/>
      <c r="C518" s="5"/>
    </row>
    <row r="519" spans="1:3" ht="15.75" customHeight="1" x14ac:dyDescent="0.2">
      <c r="A519" s="5"/>
      <c r="B519" s="5"/>
      <c r="C519" s="5"/>
    </row>
    <row r="520" spans="1:3" ht="15.75" customHeight="1" x14ac:dyDescent="0.2">
      <c r="A520" s="5"/>
      <c r="B520" s="5"/>
      <c r="C520" s="5"/>
    </row>
    <row r="521" spans="1:3" ht="15.75" customHeight="1" x14ac:dyDescent="0.2">
      <c r="A521" s="5"/>
      <c r="B521" s="5"/>
      <c r="C521" s="5"/>
    </row>
    <row r="522" spans="1:3" ht="15.75" customHeight="1" x14ac:dyDescent="0.2">
      <c r="A522" s="5"/>
      <c r="B522" s="5"/>
      <c r="C522" s="5"/>
    </row>
    <row r="523" spans="1:3" ht="15.75" customHeight="1" x14ac:dyDescent="0.2">
      <c r="A523" s="5"/>
      <c r="B523" s="5"/>
      <c r="C523" s="5"/>
    </row>
    <row r="524" spans="1:3" ht="15.75" customHeight="1" x14ac:dyDescent="0.2">
      <c r="A524" s="5"/>
      <c r="B524" s="5"/>
      <c r="C524" s="5"/>
    </row>
    <row r="525" spans="1:3" ht="15.75" customHeight="1" x14ac:dyDescent="0.2">
      <c r="A525" s="5"/>
      <c r="B525" s="5"/>
      <c r="C525" s="5"/>
    </row>
    <row r="526" spans="1:3" ht="15.75" customHeight="1" x14ac:dyDescent="0.2">
      <c r="A526" s="5"/>
      <c r="B526" s="5"/>
      <c r="C526" s="5"/>
    </row>
    <row r="527" spans="1:3" ht="15.75" customHeight="1" x14ac:dyDescent="0.2">
      <c r="A527" s="5"/>
      <c r="B527" s="5"/>
      <c r="C527" s="5"/>
    </row>
    <row r="528" spans="1:3" ht="15.75" customHeight="1" x14ac:dyDescent="0.2">
      <c r="A528" s="5"/>
      <c r="B528" s="5"/>
      <c r="C528" s="5"/>
    </row>
    <row r="529" spans="1:3" ht="15.75" customHeight="1" x14ac:dyDescent="0.2">
      <c r="A529" s="5"/>
      <c r="B529" s="5"/>
      <c r="C529" s="5"/>
    </row>
    <row r="530" spans="1:3" ht="15.75" customHeight="1" x14ac:dyDescent="0.2">
      <c r="A530" s="5"/>
      <c r="B530" s="5"/>
      <c r="C530" s="5"/>
    </row>
    <row r="531" spans="1:3" ht="15.75" customHeight="1" x14ac:dyDescent="0.2">
      <c r="A531" s="5"/>
      <c r="B531" s="5"/>
      <c r="C531" s="5"/>
    </row>
    <row r="532" spans="1:3" ht="15.75" customHeight="1" x14ac:dyDescent="0.2">
      <c r="A532" s="5"/>
      <c r="B532" s="5"/>
      <c r="C532" s="5"/>
    </row>
    <row r="533" spans="1:3" ht="15.75" customHeight="1" x14ac:dyDescent="0.2">
      <c r="A533" s="5"/>
      <c r="B533" s="5"/>
      <c r="C533" s="5"/>
    </row>
    <row r="534" spans="1:3" ht="15.75" customHeight="1" x14ac:dyDescent="0.2">
      <c r="A534" s="5"/>
      <c r="B534" s="5"/>
      <c r="C534" s="5"/>
    </row>
    <row r="535" spans="1:3" ht="15.75" customHeight="1" x14ac:dyDescent="0.2">
      <c r="A535" s="5"/>
      <c r="B535" s="5"/>
      <c r="C535" s="5"/>
    </row>
    <row r="536" spans="1:3" ht="15.75" customHeight="1" x14ac:dyDescent="0.2">
      <c r="A536" s="5"/>
      <c r="B536" s="5"/>
      <c r="C536" s="5"/>
    </row>
    <row r="537" spans="1:3" ht="15.75" customHeight="1" x14ac:dyDescent="0.2">
      <c r="A537" s="5"/>
      <c r="B537" s="5"/>
      <c r="C537" s="5"/>
    </row>
    <row r="538" spans="1:3" ht="15.75" customHeight="1" x14ac:dyDescent="0.2">
      <c r="A538" s="5"/>
      <c r="B538" s="5"/>
      <c r="C538" s="5"/>
    </row>
    <row r="539" spans="1:3" ht="15.75" customHeight="1" x14ac:dyDescent="0.2">
      <c r="A539" s="5"/>
      <c r="B539" s="5"/>
      <c r="C539" s="5"/>
    </row>
    <row r="540" spans="1:3" ht="15.75" customHeight="1" x14ac:dyDescent="0.2">
      <c r="A540" s="5"/>
      <c r="B540" s="5"/>
      <c r="C540" s="5"/>
    </row>
    <row r="541" spans="1:3" ht="15.75" customHeight="1" x14ac:dyDescent="0.2">
      <c r="A541" s="5"/>
      <c r="B541" s="5"/>
      <c r="C541" s="5"/>
    </row>
    <row r="542" spans="1:3" ht="15.75" customHeight="1" x14ac:dyDescent="0.2">
      <c r="A542" s="5"/>
      <c r="B542" s="5"/>
      <c r="C542" s="5"/>
    </row>
    <row r="543" spans="1:3" ht="15.75" customHeight="1" x14ac:dyDescent="0.2">
      <c r="A543" s="5"/>
      <c r="B543" s="5"/>
      <c r="C543" s="5"/>
    </row>
    <row r="544" spans="1:3" ht="15.75" customHeight="1" x14ac:dyDescent="0.2">
      <c r="A544" s="5"/>
      <c r="B544" s="5"/>
      <c r="C544" s="5"/>
    </row>
    <row r="545" spans="1:3" ht="15.75" customHeight="1" x14ac:dyDescent="0.2">
      <c r="A545" s="5"/>
      <c r="B545" s="5"/>
      <c r="C545" s="5"/>
    </row>
    <row r="546" spans="1:3" ht="15.75" customHeight="1" x14ac:dyDescent="0.2">
      <c r="A546" s="5"/>
      <c r="B546" s="5"/>
      <c r="C546" s="5"/>
    </row>
    <row r="547" spans="1:3" ht="15.75" customHeight="1" x14ac:dyDescent="0.2">
      <c r="A547" s="5"/>
      <c r="B547" s="5"/>
      <c r="C547" s="5"/>
    </row>
    <row r="548" spans="1:3" ht="15.75" customHeight="1" x14ac:dyDescent="0.2">
      <c r="A548" s="5"/>
      <c r="B548" s="5"/>
      <c r="C548" s="5"/>
    </row>
    <row r="549" spans="1:3" ht="15.75" customHeight="1" x14ac:dyDescent="0.2">
      <c r="A549" s="5"/>
      <c r="B549" s="5"/>
      <c r="C549" s="5"/>
    </row>
    <row r="550" spans="1:3" ht="15.75" customHeight="1" x14ac:dyDescent="0.2">
      <c r="A550" s="5"/>
      <c r="B550" s="5"/>
      <c r="C550" s="5"/>
    </row>
    <row r="551" spans="1:3" ht="15.75" customHeight="1" x14ac:dyDescent="0.2">
      <c r="A551" s="5"/>
      <c r="B551" s="5"/>
      <c r="C551" s="5"/>
    </row>
    <row r="552" spans="1:3" ht="15.75" customHeight="1" x14ac:dyDescent="0.2">
      <c r="A552" s="5"/>
      <c r="B552" s="5"/>
      <c r="C552" s="5"/>
    </row>
    <row r="553" spans="1:3" ht="15.75" customHeight="1" x14ac:dyDescent="0.2">
      <c r="A553" s="5"/>
      <c r="B553" s="5"/>
      <c r="C553" s="5"/>
    </row>
    <row r="554" spans="1:3" ht="15.75" customHeight="1" x14ac:dyDescent="0.2">
      <c r="A554" s="5"/>
      <c r="B554" s="5"/>
      <c r="C554" s="5"/>
    </row>
    <row r="555" spans="1:3" ht="15.75" customHeight="1" x14ac:dyDescent="0.2">
      <c r="A555" s="5"/>
      <c r="B555" s="5"/>
      <c r="C555" s="5"/>
    </row>
    <row r="556" spans="1:3" ht="15.75" customHeight="1" x14ac:dyDescent="0.2">
      <c r="A556" s="5"/>
      <c r="B556" s="5"/>
      <c r="C556" s="5"/>
    </row>
    <row r="557" spans="1:3" ht="15.75" customHeight="1" x14ac:dyDescent="0.2">
      <c r="A557" s="5"/>
      <c r="B557" s="5"/>
      <c r="C557" s="5"/>
    </row>
    <row r="558" spans="1:3" ht="15.75" customHeight="1" x14ac:dyDescent="0.2">
      <c r="A558" s="5"/>
      <c r="B558" s="5"/>
      <c r="C558" s="5"/>
    </row>
    <row r="559" spans="1:3" ht="15.75" customHeight="1" x14ac:dyDescent="0.2">
      <c r="A559" s="5"/>
      <c r="B559" s="5"/>
      <c r="C559" s="5"/>
    </row>
    <row r="560" spans="1:3" ht="15.75" customHeight="1" x14ac:dyDescent="0.2">
      <c r="A560" s="5"/>
      <c r="B560" s="5"/>
      <c r="C560" s="5"/>
    </row>
    <row r="561" spans="1:3" ht="15.75" customHeight="1" x14ac:dyDescent="0.2">
      <c r="A561" s="5"/>
      <c r="B561" s="5"/>
      <c r="C561" s="5"/>
    </row>
    <row r="562" spans="1:3" ht="15.75" customHeight="1" x14ac:dyDescent="0.2">
      <c r="A562" s="5"/>
      <c r="B562" s="5"/>
      <c r="C562" s="5"/>
    </row>
    <row r="563" spans="1:3" ht="15.75" customHeight="1" x14ac:dyDescent="0.2">
      <c r="A563" s="5"/>
      <c r="B563" s="5"/>
      <c r="C563" s="5"/>
    </row>
    <row r="564" spans="1:3" ht="15.75" customHeight="1" x14ac:dyDescent="0.2">
      <c r="A564" s="5"/>
      <c r="B564" s="5"/>
      <c r="C564" s="5"/>
    </row>
    <row r="565" spans="1:3" ht="15.75" customHeight="1" x14ac:dyDescent="0.2">
      <c r="A565" s="5"/>
      <c r="B565" s="5"/>
      <c r="C565" s="5"/>
    </row>
    <row r="566" spans="1:3" ht="15.75" customHeight="1" x14ac:dyDescent="0.2">
      <c r="A566" s="5"/>
      <c r="B566" s="5"/>
      <c r="C566" s="5"/>
    </row>
    <row r="567" spans="1:3" ht="15.75" customHeight="1" x14ac:dyDescent="0.2">
      <c r="A567" s="5"/>
      <c r="B567" s="5"/>
      <c r="C567" s="5"/>
    </row>
    <row r="568" spans="1:3" ht="15.75" customHeight="1" x14ac:dyDescent="0.2">
      <c r="A568" s="5"/>
      <c r="B568" s="5"/>
      <c r="C568" s="5"/>
    </row>
    <row r="569" spans="1:3" ht="15.75" customHeight="1" x14ac:dyDescent="0.2">
      <c r="A569" s="5"/>
      <c r="B569" s="5"/>
      <c r="C569" s="5"/>
    </row>
    <row r="570" spans="1:3" ht="15.75" customHeight="1" x14ac:dyDescent="0.2">
      <c r="A570" s="5"/>
      <c r="B570" s="5"/>
      <c r="C570" s="5"/>
    </row>
    <row r="571" spans="1:3" ht="15.75" customHeight="1" x14ac:dyDescent="0.2">
      <c r="A571" s="5"/>
      <c r="B571" s="5"/>
      <c r="C571" s="5"/>
    </row>
    <row r="572" spans="1:3" ht="15.75" customHeight="1" x14ac:dyDescent="0.2">
      <c r="A572" s="5"/>
      <c r="B572" s="5"/>
      <c r="C572" s="5"/>
    </row>
    <row r="573" spans="1:3" ht="15.75" customHeight="1" x14ac:dyDescent="0.2">
      <c r="A573" s="5"/>
      <c r="B573" s="5"/>
      <c r="C573" s="5"/>
    </row>
    <row r="574" spans="1:3" ht="15.75" customHeight="1" x14ac:dyDescent="0.2">
      <c r="A574" s="5"/>
      <c r="B574" s="5"/>
      <c r="C574" s="5"/>
    </row>
    <row r="575" spans="1:3" ht="15.75" customHeight="1" x14ac:dyDescent="0.2">
      <c r="A575" s="5"/>
      <c r="B575" s="5"/>
      <c r="C575" s="5"/>
    </row>
    <row r="576" spans="1:3" ht="15.75" customHeight="1" x14ac:dyDescent="0.2">
      <c r="A576" s="5"/>
      <c r="B576" s="5"/>
      <c r="C576" s="5"/>
    </row>
    <row r="577" spans="1:3" ht="15.75" customHeight="1" x14ac:dyDescent="0.2">
      <c r="A577" s="5"/>
      <c r="B577" s="5"/>
      <c r="C577" s="5"/>
    </row>
    <row r="578" spans="1:3" ht="15.75" customHeight="1" x14ac:dyDescent="0.2">
      <c r="A578" s="5"/>
      <c r="B578" s="5"/>
      <c r="C578" s="5"/>
    </row>
    <row r="579" spans="1:3" ht="15.75" customHeight="1" x14ac:dyDescent="0.2">
      <c r="A579" s="5"/>
      <c r="B579" s="5"/>
      <c r="C579" s="5"/>
    </row>
    <row r="580" spans="1:3" ht="15.75" customHeight="1" x14ac:dyDescent="0.2">
      <c r="A580" s="5"/>
      <c r="B580" s="5"/>
      <c r="C580" s="5"/>
    </row>
    <row r="581" spans="1:3" ht="15.75" customHeight="1" x14ac:dyDescent="0.2">
      <c r="A581" s="5"/>
      <c r="B581" s="5"/>
      <c r="C581" s="5"/>
    </row>
    <row r="582" spans="1:3" ht="15.75" customHeight="1" x14ac:dyDescent="0.2">
      <c r="A582" s="5"/>
      <c r="B582" s="5"/>
      <c r="C582" s="5"/>
    </row>
    <row r="583" spans="1:3" ht="15.75" customHeight="1" x14ac:dyDescent="0.2">
      <c r="A583" s="5"/>
      <c r="B583" s="5"/>
      <c r="C583" s="5"/>
    </row>
    <row r="584" spans="1:3" ht="15.75" customHeight="1" x14ac:dyDescent="0.2">
      <c r="A584" s="5"/>
      <c r="B584" s="5"/>
      <c r="C584" s="5"/>
    </row>
    <row r="585" spans="1:3" ht="15.75" customHeight="1" x14ac:dyDescent="0.2">
      <c r="A585" s="5"/>
      <c r="B585" s="5"/>
      <c r="C585" s="5"/>
    </row>
    <row r="586" spans="1:3" ht="15.75" customHeight="1" x14ac:dyDescent="0.2">
      <c r="A586" s="5"/>
      <c r="B586" s="5"/>
      <c r="C586" s="5"/>
    </row>
    <row r="587" spans="1:3" ht="15.75" customHeight="1" x14ac:dyDescent="0.2">
      <c r="A587" s="5"/>
      <c r="B587" s="5"/>
      <c r="C587" s="5"/>
    </row>
    <row r="588" spans="1:3" ht="15.75" customHeight="1" x14ac:dyDescent="0.2">
      <c r="A588" s="5"/>
      <c r="B588" s="5"/>
      <c r="C588" s="5"/>
    </row>
    <row r="589" spans="1:3" ht="15.75" customHeight="1" x14ac:dyDescent="0.2">
      <c r="A589" s="5"/>
      <c r="B589" s="5"/>
      <c r="C589" s="5"/>
    </row>
    <row r="590" spans="1:3" ht="15.75" customHeight="1" x14ac:dyDescent="0.2">
      <c r="A590" s="5"/>
      <c r="B590" s="5"/>
      <c r="C590" s="5"/>
    </row>
    <row r="591" spans="1:3" ht="15.75" customHeight="1" x14ac:dyDescent="0.2">
      <c r="A591" s="5"/>
      <c r="B591" s="5"/>
      <c r="C591" s="5"/>
    </row>
    <row r="592" spans="1:3" ht="15.75" customHeight="1" x14ac:dyDescent="0.2">
      <c r="A592" s="5"/>
      <c r="B592" s="5"/>
      <c r="C592" s="5"/>
    </row>
    <row r="593" spans="1:3" ht="15.75" customHeight="1" x14ac:dyDescent="0.2">
      <c r="A593" s="5"/>
      <c r="B593" s="5"/>
      <c r="C593" s="5"/>
    </row>
    <row r="594" spans="1:3" ht="15.75" customHeight="1" x14ac:dyDescent="0.2">
      <c r="A594" s="5"/>
      <c r="B594" s="5"/>
      <c r="C594" s="5"/>
    </row>
    <row r="595" spans="1:3" ht="15.75" customHeight="1" x14ac:dyDescent="0.2">
      <c r="A595" s="5"/>
      <c r="B595" s="5"/>
      <c r="C595" s="5"/>
    </row>
    <row r="596" spans="1:3" ht="15.75" customHeight="1" x14ac:dyDescent="0.2">
      <c r="A596" s="5"/>
      <c r="B596" s="5"/>
      <c r="C596" s="5"/>
    </row>
    <row r="597" spans="1:3" ht="15.75" customHeight="1" x14ac:dyDescent="0.2">
      <c r="A597" s="5"/>
      <c r="B597" s="5"/>
      <c r="C597" s="5"/>
    </row>
    <row r="598" spans="1:3" ht="15.75" customHeight="1" x14ac:dyDescent="0.2">
      <c r="A598" s="5"/>
      <c r="B598" s="5"/>
      <c r="C598" s="5"/>
    </row>
    <row r="599" spans="1:3" ht="15.75" customHeight="1" x14ac:dyDescent="0.2">
      <c r="A599" s="5"/>
      <c r="B599" s="5"/>
      <c r="C599" s="5"/>
    </row>
    <row r="600" spans="1:3" ht="15.75" customHeight="1" x14ac:dyDescent="0.2">
      <c r="A600" s="5"/>
      <c r="B600" s="5"/>
      <c r="C600" s="5"/>
    </row>
    <row r="601" spans="1:3" ht="15.75" customHeight="1" x14ac:dyDescent="0.2">
      <c r="A601" s="5"/>
      <c r="B601" s="5"/>
      <c r="C601" s="5"/>
    </row>
    <row r="602" spans="1:3" ht="15.75" customHeight="1" x14ac:dyDescent="0.2">
      <c r="A602" s="5"/>
      <c r="B602" s="5"/>
      <c r="C602" s="5"/>
    </row>
    <row r="603" spans="1:3" ht="15.75" customHeight="1" x14ac:dyDescent="0.2">
      <c r="A603" s="5"/>
      <c r="B603" s="5"/>
      <c r="C603" s="5"/>
    </row>
    <row r="604" spans="1:3" ht="15.75" customHeight="1" x14ac:dyDescent="0.2">
      <c r="A604" s="5"/>
      <c r="B604" s="5"/>
      <c r="C604" s="5"/>
    </row>
    <row r="605" spans="1:3" ht="15.75" customHeight="1" x14ac:dyDescent="0.2">
      <c r="A605" s="5"/>
      <c r="B605" s="5"/>
      <c r="C605" s="5"/>
    </row>
    <row r="606" spans="1:3" ht="15.75" customHeight="1" x14ac:dyDescent="0.2">
      <c r="A606" s="5"/>
      <c r="B606" s="5"/>
      <c r="C606" s="5"/>
    </row>
    <row r="607" spans="1:3" ht="15.75" customHeight="1" x14ac:dyDescent="0.2">
      <c r="A607" s="5"/>
      <c r="B607" s="5"/>
      <c r="C607" s="5"/>
    </row>
    <row r="608" spans="1:3" ht="15.75" customHeight="1" x14ac:dyDescent="0.2">
      <c r="A608" s="5"/>
      <c r="B608" s="5"/>
      <c r="C608" s="5"/>
    </row>
    <row r="609" spans="1:3" ht="15.75" customHeight="1" x14ac:dyDescent="0.2">
      <c r="A609" s="5"/>
      <c r="B609" s="5"/>
      <c r="C609" s="5"/>
    </row>
    <row r="610" spans="1:3" ht="15.75" customHeight="1" x14ac:dyDescent="0.2">
      <c r="A610" s="5"/>
      <c r="B610" s="5"/>
      <c r="C610" s="5"/>
    </row>
    <row r="611" spans="1:3" ht="15.75" customHeight="1" x14ac:dyDescent="0.2">
      <c r="A611" s="5"/>
      <c r="B611" s="5"/>
      <c r="C611" s="5"/>
    </row>
    <row r="612" spans="1:3" ht="15.75" customHeight="1" x14ac:dyDescent="0.2">
      <c r="A612" s="5"/>
      <c r="B612" s="5"/>
      <c r="C612" s="5"/>
    </row>
    <row r="613" spans="1:3" ht="15.75" customHeight="1" x14ac:dyDescent="0.2">
      <c r="A613" s="5"/>
      <c r="B613" s="5"/>
      <c r="C613" s="5"/>
    </row>
    <row r="614" spans="1:3" ht="15.75" customHeight="1" x14ac:dyDescent="0.2">
      <c r="A614" s="5"/>
      <c r="B614" s="5"/>
      <c r="C614" s="5"/>
    </row>
    <row r="615" spans="1:3" ht="15.75" customHeight="1" x14ac:dyDescent="0.2">
      <c r="A615" s="5"/>
      <c r="B615" s="5"/>
      <c r="C615" s="5"/>
    </row>
    <row r="616" spans="1:3" ht="15.75" customHeight="1" x14ac:dyDescent="0.2">
      <c r="A616" s="5"/>
      <c r="B616" s="5"/>
      <c r="C616" s="5"/>
    </row>
    <row r="617" spans="1:3" ht="15.75" customHeight="1" x14ac:dyDescent="0.2">
      <c r="A617" s="5"/>
      <c r="B617" s="5"/>
      <c r="C617" s="5"/>
    </row>
    <row r="618" spans="1:3" ht="15.75" customHeight="1" x14ac:dyDescent="0.2">
      <c r="A618" s="5"/>
      <c r="B618" s="5"/>
      <c r="C618" s="5"/>
    </row>
    <row r="619" spans="1:3" ht="15.75" customHeight="1" x14ac:dyDescent="0.2">
      <c r="A619" s="5"/>
      <c r="B619" s="5"/>
      <c r="C619" s="5"/>
    </row>
    <row r="620" spans="1:3" ht="15.75" customHeight="1" x14ac:dyDescent="0.2">
      <c r="A620" s="5"/>
      <c r="B620" s="5"/>
      <c r="C620" s="5"/>
    </row>
    <row r="621" spans="1:3" ht="15.75" customHeight="1" x14ac:dyDescent="0.2">
      <c r="A621" s="5"/>
      <c r="B621" s="5"/>
      <c r="C621" s="5"/>
    </row>
    <row r="622" spans="1:3" ht="15.75" customHeight="1" x14ac:dyDescent="0.2">
      <c r="A622" s="5"/>
      <c r="B622" s="5"/>
      <c r="C622" s="5"/>
    </row>
    <row r="623" spans="1:3" ht="15.75" customHeight="1" x14ac:dyDescent="0.2">
      <c r="A623" s="5"/>
      <c r="B623" s="5"/>
      <c r="C623" s="5"/>
    </row>
    <row r="624" spans="1:3" ht="15.75" customHeight="1" x14ac:dyDescent="0.2">
      <c r="A624" s="5"/>
      <c r="B624" s="5"/>
      <c r="C624" s="5"/>
    </row>
    <row r="625" spans="1:3" ht="15.75" customHeight="1" x14ac:dyDescent="0.2">
      <c r="A625" s="5"/>
      <c r="B625" s="5"/>
      <c r="C625" s="5"/>
    </row>
    <row r="626" spans="1:3" ht="15.75" customHeight="1" x14ac:dyDescent="0.2">
      <c r="A626" s="5"/>
      <c r="B626" s="5"/>
      <c r="C626" s="5"/>
    </row>
    <row r="627" spans="1:3" ht="15.75" customHeight="1" x14ac:dyDescent="0.2">
      <c r="A627" s="5"/>
      <c r="B627" s="5"/>
      <c r="C627" s="5"/>
    </row>
    <row r="628" spans="1:3" ht="15.75" customHeight="1" x14ac:dyDescent="0.2">
      <c r="A628" s="5"/>
      <c r="B628" s="5"/>
      <c r="C628" s="5"/>
    </row>
  </sheetData>
  <customSheetViews>
    <customSheetView guid="{5E51EF6A-5AC9-4AA5-8F30-7C63CAEE30F7}" scale="150" topLeftCell="A7">
      <pane ySplit="7" topLeftCell="A14" activePane="bottomLeft" state="frozen"/>
      <selection pane="bottomLeft" activeCell="B315" sqref="B315"/>
      <pageMargins left="0.74803149606299213" right="0.74803149606299213" top="0.98425196850393704" bottom="0.39370078740157483" header="0.51181102362204722" footer="0.51181102362204722"/>
      <pageSetup paperSize="9" scale="80" orientation="landscape" r:id="rId1"/>
      <headerFooter alignWithMargins="0"/>
    </customSheetView>
    <customSheetView guid="{3A56BBDD-68CD-4AEA-B9E4-12391459D4C4}" scale="150" showPageBreaks="1" hiddenRows="1">
      <selection activeCell="N7" sqref="N7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50" showPageBreaks="1" topLeftCell="A7">
      <pane ySplit="7" topLeftCell="A14" activePane="bottomLeft" state="frozen"/>
      <selection pane="bottomLeft" activeCell="B315" sqref="B315"/>
      <pageMargins left="0.74803149606299213" right="0.74803149606299213" top="0.98425196850393704" bottom="0.39370078740157483" header="0.51181102362204722" footer="0.51181102362204722"/>
      <pageSetup paperSize="9" scale="8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4803149606299213" right="0.74803149606299213" top="0.98425196850393704" bottom="0.39370078740157483" header="0.51181102362204722" footer="0.51181102362204722"/>
  <pageSetup paperSize="9" scale="8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5E51EF6A-5AC9-4AA5-8F30-7C63CAEE30F7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5E51EF6A-5AC9-4AA5-8F30-7C63CAEE30F7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2021-07-06T12:57:51Z</cp:lastPrinted>
  <dcterms:created xsi:type="dcterms:W3CDTF">2010-02-05T08:24:46Z</dcterms:created>
  <dcterms:modified xsi:type="dcterms:W3CDTF">2021-07-23T11:02:52Z</dcterms:modified>
</cp:coreProperties>
</file>