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7.12.2018\"/>
    </mc:Choice>
  </mc:AlternateContent>
  <bookViews>
    <workbookView xWindow="0" yWindow="0" windowWidth="28800" windowHeight="13125"/>
  </bookViews>
  <sheets>
    <sheet name="Sheet1" sheetId="1" r:id="rId1"/>
    <sheet name="Sheet2" sheetId="2" r:id="rId2"/>
    <sheet name="Sheet3" sheetId="3" r:id="rId3"/>
  </sheets>
  <calcPr calcId="152511"/>
  <customWorkbookViews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  <fileRecoveryPr autoRecover="0"/>
</workbook>
</file>

<file path=xl/calcChain.xml><?xml version="1.0" encoding="utf-8"?>
<calcChain xmlns="http://schemas.openxmlformats.org/spreadsheetml/2006/main">
  <c r="D436" i="1" l="1"/>
  <c r="J239" i="1" l="1"/>
  <c r="J509" i="1"/>
  <c r="C612" i="1"/>
  <c r="C606" i="1" l="1"/>
  <c r="C603" i="1" s="1"/>
  <c r="E178" i="1"/>
  <c r="F178" i="1"/>
  <c r="G178" i="1"/>
  <c r="H178" i="1"/>
  <c r="I178" i="1"/>
  <c r="J178" i="1"/>
  <c r="K178" i="1"/>
  <c r="L178" i="1"/>
  <c r="M178" i="1"/>
  <c r="E177" i="1"/>
  <c r="F177" i="1"/>
  <c r="G177" i="1"/>
  <c r="H177" i="1"/>
  <c r="I177" i="1"/>
  <c r="J177" i="1"/>
  <c r="K177" i="1"/>
  <c r="L177" i="1"/>
  <c r="M177" i="1"/>
  <c r="M194" i="1"/>
  <c r="L194" i="1"/>
  <c r="K194" i="1"/>
  <c r="J194" i="1"/>
  <c r="I194" i="1"/>
  <c r="H194" i="1"/>
  <c r="G194" i="1"/>
  <c r="F194" i="1"/>
  <c r="E194" i="1"/>
  <c r="D193" i="1"/>
  <c r="C193" i="1" s="1"/>
  <c r="D192" i="1"/>
  <c r="C192" i="1" s="1"/>
  <c r="E394" i="1"/>
  <c r="F394" i="1"/>
  <c r="G394" i="1"/>
  <c r="H394" i="1"/>
  <c r="I394" i="1"/>
  <c r="J394" i="1"/>
  <c r="K394" i="1"/>
  <c r="L394" i="1"/>
  <c r="M394" i="1"/>
  <c r="E393" i="1"/>
  <c r="F393" i="1"/>
  <c r="G393" i="1"/>
  <c r="H393" i="1"/>
  <c r="I393" i="1"/>
  <c r="J393" i="1"/>
  <c r="K393" i="1"/>
  <c r="L393" i="1"/>
  <c r="M393" i="1"/>
  <c r="M461" i="1"/>
  <c r="L461" i="1"/>
  <c r="K461" i="1"/>
  <c r="J461" i="1"/>
  <c r="I461" i="1"/>
  <c r="H461" i="1"/>
  <c r="G461" i="1"/>
  <c r="F461" i="1"/>
  <c r="E461" i="1"/>
  <c r="D460" i="1"/>
  <c r="C460" i="1" s="1"/>
  <c r="D459" i="1"/>
  <c r="C459" i="1" s="1"/>
  <c r="C194" i="1" l="1"/>
  <c r="D194" i="1"/>
  <c r="C461" i="1"/>
  <c r="D461" i="1"/>
  <c r="E85" i="1"/>
  <c r="F85" i="1"/>
  <c r="G85" i="1"/>
  <c r="H85" i="1"/>
  <c r="I85" i="1"/>
  <c r="J85" i="1"/>
  <c r="K85" i="1"/>
  <c r="L85" i="1"/>
  <c r="M85" i="1"/>
  <c r="D79" i="1"/>
  <c r="D76" i="1" s="1"/>
  <c r="E80" i="1"/>
  <c r="F80" i="1"/>
  <c r="G80" i="1"/>
  <c r="H80" i="1"/>
  <c r="I80" i="1"/>
  <c r="J80" i="1"/>
  <c r="K80" i="1"/>
  <c r="L80" i="1"/>
  <c r="M80" i="1"/>
  <c r="E547" i="1"/>
  <c r="F547" i="1"/>
  <c r="G547" i="1"/>
  <c r="H547" i="1"/>
  <c r="I547" i="1"/>
  <c r="J547" i="1"/>
  <c r="K547" i="1"/>
  <c r="L547" i="1"/>
  <c r="M547" i="1"/>
  <c r="E373" i="1"/>
  <c r="F373" i="1"/>
  <c r="G373" i="1"/>
  <c r="H373" i="1"/>
  <c r="I373" i="1"/>
  <c r="J373" i="1"/>
  <c r="K373" i="1"/>
  <c r="L373" i="1"/>
  <c r="M373" i="1"/>
  <c r="E343" i="1"/>
  <c r="F343" i="1"/>
  <c r="G343" i="1"/>
  <c r="H343" i="1"/>
  <c r="I343" i="1"/>
  <c r="J343" i="1"/>
  <c r="K343" i="1"/>
  <c r="L343" i="1"/>
  <c r="M343" i="1"/>
  <c r="E307" i="1"/>
  <c r="F307" i="1"/>
  <c r="G307" i="1"/>
  <c r="H307" i="1"/>
  <c r="I307" i="1"/>
  <c r="J307" i="1"/>
  <c r="K307" i="1"/>
  <c r="L307" i="1"/>
  <c r="M307" i="1"/>
  <c r="E289" i="1"/>
  <c r="F289" i="1"/>
  <c r="G289" i="1"/>
  <c r="H289" i="1"/>
  <c r="I289" i="1"/>
  <c r="I391" i="1" s="1"/>
  <c r="J289" i="1"/>
  <c r="K289" i="1"/>
  <c r="L289" i="1"/>
  <c r="M289" i="1"/>
  <c r="M391" i="1" s="1"/>
  <c r="E265" i="1"/>
  <c r="F265" i="1"/>
  <c r="G265" i="1"/>
  <c r="H265" i="1"/>
  <c r="I265" i="1"/>
  <c r="J265" i="1"/>
  <c r="K265" i="1"/>
  <c r="L265" i="1"/>
  <c r="M265" i="1"/>
  <c r="E214" i="1"/>
  <c r="F214" i="1"/>
  <c r="G214" i="1"/>
  <c r="H214" i="1"/>
  <c r="I214" i="1"/>
  <c r="J214" i="1"/>
  <c r="K214" i="1"/>
  <c r="L214" i="1"/>
  <c r="M214" i="1"/>
  <c r="E202" i="1"/>
  <c r="F202" i="1"/>
  <c r="G202" i="1"/>
  <c r="H202" i="1"/>
  <c r="I202" i="1"/>
  <c r="J202" i="1"/>
  <c r="K202" i="1"/>
  <c r="L202" i="1"/>
  <c r="M202" i="1"/>
  <c r="E196" i="1"/>
  <c r="F196" i="1"/>
  <c r="G196" i="1"/>
  <c r="H196" i="1"/>
  <c r="I196" i="1"/>
  <c r="J196" i="1"/>
  <c r="K196" i="1"/>
  <c r="L196" i="1"/>
  <c r="M196" i="1"/>
  <c r="E145" i="1"/>
  <c r="F145" i="1"/>
  <c r="G145" i="1"/>
  <c r="H145" i="1"/>
  <c r="I145" i="1"/>
  <c r="J145" i="1"/>
  <c r="K145" i="1"/>
  <c r="L145" i="1"/>
  <c r="M145" i="1"/>
  <c r="E127" i="1"/>
  <c r="F127" i="1"/>
  <c r="G127" i="1"/>
  <c r="H127" i="1"/>
  <c r="I127" i="1"/>
  <c r="J127" i="1"/>
  <c r="K127" i="1"/>
  <c r="L127" i="1"/>
  <c r="M127" i="1"/>
  <c r="E124" i="1"/>
  <c r="F124" i="1"/>
  <c r="G124" i="1"/>
  <c r="H124" i="1"/>
  <c r="I124" i="1"/>
  <c r="J124" i="1"/>
  <c r="K124" i="1"/>
  <c r="L124" i="1"/>
  <c r="M124" i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G391" i="1" l="1"/>
  <c r="L391" i="1"/>
  <c r="H391" i="1"/>
  <c r="K391" i="1"/>
  <c r="E391" i="1"/>
  <c r="J391" i="1"/>
  <c r="F391" i="1"/>
  <c r="C79" i="1"/>
  <c r="C76" i="1" s="1"/>
  <c r="L262" i="1"/>
  <c r="H262" i="1"/>
  <c r="J262" i="1"/>
  <c r="F262" i="1"/>
  <c r="K262" i="1"/>
  <c r="G262" i="1"/>
  <c r="M262" i="1"/>
  <c r="I262" i="1"/>
  <c r="E262" i="1"/>
  <c r="D94" i="1"/>
  <c r="H596" i="1" l="1"/>
  <c r="M191" i="1" l="1"/>
  <c r="L191" i="1"/>
  <c r="K191" i="1"/>
  <c r="J191" i="1"/>
  <c r="I191" i="1"/>
  <c r="H191" i="1"/>
  <c r="G191" i="1"/>
  <c r="F191" i="1"/>
  <c r="E191" i="1"/>
  <c r="D190" i="1"/>
  <c r="C190" i="1" s="1"/>
  <c r="D189" i="1"/>
  <c r="C189" i="1" s="1"/>
  <c r="D191" i="1" l="1"/>
  <c r="C191" i="1"/>
  <c r="E372" i="1"/>
  <c r="F372" i="1"/>
  <c r="G372" i="1"/>
  <c r="H372" i="1"/>
  <c r="I372" i="1"/>
  <c r="J372" i="1"/>
  <c r="K372" i="1"/>
  <c r="L372" i="1"/>
  <c r="M372" i="1"/>
  <c r="E342" i="1"/>
  <c r="F342" i="1"/>
  <c r="G342" i="1"/>
  <c r="H342" i="1"/>
  <c r="I342" i="1"/>
  <c r="J342" i="1"/>
  <c r="K342" i="1"/>
  <c r="L342" i="1"/>
  <c r="M342" i="1"/>
  <c r="E306" i="1"/>
  <c r="F306" i="1"/>
  <c r="G306" i="1"/>
  <c r="H306" i="1"/>
  <c r="I306" i="1"/>
  <c r="J306" i="1"/>
  <c r="K306" i="1"/>
  <c r="L306" i="1"/>
  <c r="M306" i="1"/>
  <c r="E288" i="1"/>
  <c r="F288" i="1"/>
  <c r="F290" i="1" s="1"/>
  <c r="G288" i="1"/>
  <c r="H288" i="1"/>
  <c r="I288" i="1"/>
  <c r="J288" i="1"/>
  <c r="J290" i="1" s="1"/>
  <c r="K288" i="1"/>
  <c r="L288" i="1"/>
  <c r="M288" i="1"/>
  <c r="E264" i="1"/>
  <c r="F264" i="1"/>
  <c r="G264" i="1"/>
  <c r="H264" i="1"/>
  <c r="H266" i="1" s="1"/>
  <c r="I264" i="1"/>
  <c r="J264" i="1"/>
  <c r="K264" i="1"/>
  <c r="L264" i="1"/>
  <c r="L266" i="1" s="1"/>
  <c r="M264" i="1"/>
  <c r="E213" i="1"/>
  <c r="F213" i="1"/>
  <c r="G213" i="1"/>
  <c r="H213" i="1"/>
  <c r="I213" i="1"/>
  <c r="J213" i="1"/>
  <c r="K213" i="1"/>
  <c r="L213" i="1"/>
  <c r="M213" i="1"/>
  <c r="E201" i="1"/>
  <c r="F201" i="1"/>
  <c r="G201" i="1"/>
  <c r="H201" i="1"/>
  <c r="H203" i="1" s="1"/>
  <c r="I201" i="1"/>
  <c r="J201" i="1"/>
  <c r="K201" i="1"/>
  <c r="L201" i="1"/>
  <c r="L203" i="1" s="1"/>
  <c r="M201" i="1"/>
  <c r="E195" i="1"/>
  <c r="F195" i="1"/>
  <c r="G195" i="1"/>
  <c r="H195" i="1"/>
  <c r="I195" i="1"/>
  <c r="J195" i="1"/>
  <c r="K195" i="1"/>
  <c r="L195" i="1"/>
  <c r="M195" i="1"/>
  <c r="E144" i="1"/>
  <c r="F144" i="1"/>
  <c r="G144" i="1"/>
  <c r="H144" i="1"/>
  <c r="I144" i="1"/>
  <c r="J144" i="1"/>
  <c r="K144" i="1"/>
  <c r="L144" i="1"/>
  <c r="M144" i="1"/>
  <c r="E133" i="1"/>
  <c r="E142" i="1" s="1"/>
  <c r="E601" i="1" s="1"/>
  <c r="F133" i="1"/>
  <c r="F142" i="1" s="1"/>
  <c r="F601" i="1" s="1"/>
  <c r="G133" i="1"/>
  <c r="G142" i="1" s="1"/>
  <c r="G601" i="1" s="1"/>
  <c r="H133" i="1"/>
  <c r="H142" i="1" s="1"/>
  <c r="H601" i="1" s="1"/>
  <c r="I133" i="1"/>
  <c r="I142" i="1" s="1"/>
  <c r="I601" i="1" s="1"/>
  <c r="J133" i="1"/>
  <c r="J142" i="1" s="1"/>
  <c r="J601" i="1" s="1"/>
  <c r="K133" i="1"/>
  <c r="K142" i="1" s="1"/>
  <c r="K601" i="1" s="1"/>
  <c r="L133" i="1"/>
  <c r="L142" i="1" s="1"/>
  <c r="L601" i="1" s="1"/>
  <c r="M133" i="1"/>
  <c r="M142" i="1" s="1"/>
  <c r="M601" i="1" s="1"/>
  <c r="E132" i="1"/>
  <c r="F132" i="1"/>
  <c r="G132" i="1"/>
  <c r="H132" i="1"/>
  <c r="I132" i="1"/>
  <c r="J132" i="1"/>
  <c r="K132" i="1"/>
  <c r="L132" i="1"/>
  <c r="M132" i="1"/>
  <c r="E131" i="1"/>
  <c r="F131" i="1"/>
  <c r="G131" i="1"/>
  <c r="H131" i="1"/>
  <c r="I131" i="1"/>
  <c r="J131" i="1"/>
  <c r="K131" i="1"/>
  <c r="L131" i="1"/>
  <c r="M131" i="1"/>
  <c r="E123" i="1"/>
  <c r="F123" i="1"/>
  <c r="G123" i="1"/>
  <c r="H123" i="1"/>
  <c r="I123" i="1"/>
  <c r="J123" i="1"/>
  <c r="K123" i="1"/>
  <c r="L123" i="1"/>
  <c r="M123" i="1"/>
  <c r="E15" i="1"/>
  <c r="E69" i="1" s="1"/>
  <c r="F15" i="1"/>
  <c r="F69" i="1" s="1"/>
  <c r="G15" i="1"/>
  <c r="G69" i="1" s="1"/>
  <c r="H15" i="1"/>
  <c r="I15" i="1"/>
  <c r="J15" i="1"/>
  <c r="J69" i="1" s="1"/>
  <c r="K15" i="1"/>
  <c r="K69" i="1" s="1"/>
  <c r="L15" i="1"/>
  <c r="L69" i="1" s="1"/>
  <c r="M15" i="1"/>
  <c r="M69" i="1" s="1"/>
  <c r="L395" i="1"/>
  <c r="E546" i="1"/>
  <c r="F546" i="1"/>
  <c r="G546" i="1"/>
  <c r="H546" i="1"/>
  <c r="H548" i="1" s="1"/>
  <c r="I546" i="1"/>
  <c r="J546" i="1"/>
  <c r="K546" i="1"/>
  <c r="L546" i="1"/>
  <c r="L548" i="1" s="1"/>
  <c r="M546" i="1"/>
  <c r="M62" i="1"/>
  <c r="L62" i="1"/>
  <c r="K62" i="1"/>
  <c r="J62" i="1"/>
  <c r="I62" i="1"/>
  <c r="H62" i="1"/>
  <c r="G62" i="1"/>
  <c r="F62" i="1"/>
  <c r="E62" i="1"/>
  <c r="D61" i="1"/>
  <c r="C61" i="1" s="1"/>
  <c r="D60" i="1"/>
  <c r="L215" i="1" l="1"/>
  <c r="H215" i="1"/>
  <c r="L290" i="1"/>
  <c r="H290" i="1"/>
  <c r="J308" i="1"/>
  <c r="F308" i="1"/>
  <c r="J134" i="1"/>
  <c r="J344" i="1"/>
  <c r="M374" i="1"/>
  <c r="I146" i="1"/>
  <c r="K197" i="1"/>
  <c r="G197" i="1"/>
  <c r="K215" i="1"/>
  <c r="M266" i="1"/>
  <c r="I266" i="1"/>
  <c r="E266" i="1"/>
  <c r="M308" i="1"/>
  <c r="I308" i="1"/>
  <c r="E308" i="1"/>
  <c r="I374" i="1"/>
  <c r="M548" i="1"/>
  <c r="I548" i="1"/>
  <c r="E548" i="1"/>
  <c r="K395" i="1"/>
  <c r="F134" i="1"/>
  <c r="F146" i="1"/>
  <c r="K308" i="1"/>
  <c r="K374" i="1"/>
  <c r="G374" i="1"/>
  <c r="H395" i="1"/>
  <c r="L261" i="1"/>
  <c r="H261" i="1"/>
  <c r="K548" i="1"/>
  <c r="G548" i="1"/>
  <c r="M395" i="1"/>
  <c r="I395" i="1"/>
  <c r="M17" i="1"/>
  <c r="G308" i="1"/>
  <c r="E17" i="1"/>
  <c r="I17" i="1"/>
  <c r="I69" i="1"/>
  <c r="I134" i="1"/>
  <c r="M146" i="1"/>
  <c r="E146" i="1"/>
  <c r="K203" i="1"/>
  <c r="G203" i="1"/>
  <c r="K266" i="1"/>
  <c r="E374" i="1"/>
  <c r="E395" i="1"/>
  <c r="G215" i="1"/>
  <c r="J146" i="1"/>
  <c r="G266" i="1"/>
  <c r="K134" i="1"/>
  <c r="G134" i="1"/>
  <c r="H197" i="1"/>
  <c r="L197" i="1"/>
  <c r="J548" i="1"/>
  <c r="F548" i="1"/>
  <c r="M71" i="1"/>
  <c r="K146" i="1"/>
  <c r="G146" i="1"/>
  <c r="M197" i="1"/>
  <c r="I261" i="1"/>
  <c r="E197" i="1"/>
  <c r="M203" i="1"/>
  <c r="I203" i="1"/>
  <c r="E203" i="1"/>
  <c r="K290" i="1"/>
  <c r="G390" i="1"/>
  <c r="G392" i="1" s="1"/>
  <c r="M344" i="1"/>
  <c r="I344" i="1"/>
  <c r="F344" i="1"/>
  <c r="L374" i="1"/>
  <c r="H374" i="1"/>
  <c r="G395" i="1"/>
  <c r="J395" i="1"/>
  <c r="F395" i="1"/>
  <c r="E344" i="1"/>
  <c r="L17" i="1"/>
  <c r="M134" i="1"/>
  <c r="E134" i="1"/>
  <c r="L146" i="1"/>
  <c r="H146" i="1"/>
  <c r="J203" i="1"/>
  <c r="F203" i="1"/>
  <c r="J261" i="1"/>
  <c r="F261" i="1"/>
  <c r="M261" i="1"/>
  <c r="E261" i="1"/>
  <c r="G290" i="1"/>
  <c r="K390" i="1"/>
  <c r="K71" i="1"/>
  <c r="G71" i="1"/>
  <c r="L134" i="1"/>
  <c r="H134" i="1"/>
  <c r="I197" i="1"/>
  <c r="M215" i="1"/>
  <c r="I215" i="1"/>
  <c r="E215" i="1"/>
  <c r="J215" i="1"/>
  <c r="J374" i="1"/>
  <c r="F374" i="1"/>
  <c r="J390" i="1"/>
  <c r="M290" i="1"/>
  <c r="I290" i="1"/>
  <c r="E290" i="1"/>
  <c r="L344" i="1"/>
  <c r="H344" i="1"/>
  <c r="H17" i="1"/>
  <c r="E71" i="1"/>
  <c r="J197" i="1"/>
  <c r="F197" i="1"/>
  <c r="K261" i="1"/>
  <c r="G261" i="1"/>
  <c r="F215" i="1"/>
  <c r="J266" i="1"/>
  <c r="F266" i="1"/>
  <c r="L390" i="1"/>
  <c r="H390" i="1"/>
  <c r="L308" i="1"/>
  <c r="H308" i="1"/>
  <c r="K344" i="1"/>
  <c r="G344" i="1"/>
  <c r="F390" i="1"/>
  <c r="J71" i="1"/>
  <c r="F71" i="1"/>
  <c r="H69" i="1"/>
  <c r="M390" i="1"/>
  <c r="I390" i="1"/>
  <c r="E390" i="1"/>
  <c r="K17" i="1"/>
  <c r="G17" i="1"/>
  <c r="J17" i="1"/>
  <c r="F17" i="1"/>
  <c r="D62" i="1"/>
  <c r="C60" i="1"/>
  <c r="C62" i="1" s="1"/>
  <c r="D598" i="1"/>
  <c r="C598" i="1" s="1"/>
  <c r="E599" i="1"/>
  <c r="F599" i="1"/>
  <c r="G599" i="1"/>
  <c r="H599" i="1"/>
  <c r="I599" i="1"/>
  <c r="J599" i="1"/>
  <c r="K599" i="1"/>
  <c r="L599" i="1"/>
  <c r="M599" i="1"/>
  <c r="E596" i="1"/>
  <c r="F596" i="1"/>
  <c r="G596" i="1"/>
  <c r="I596" i="1"/>
  <c r="J596" i="1"/>
  <c r="K596" i="1"/>
  <c r="L596" i="1"/>
  <c r="M596" i="1"/>
  <c r="D595" i="1"/>
  <c r="C595" i="1" s="1"/>
  <c r="E593" i="1"/>
  <c r="F593" i="1"/>
  <c r="G593" i="1"/>
  <c r="H593" i="1"/>
  <c r="I593" i="1"/>
  <c r="J593" i="1"/>
  <c r="K593" i="1"/>
  <c r="L593" i="1"/>
  <c r="M593" i="1"/>
  <c r="D592" i="1"/>
  <c r="C592" i="1" s="1"/>
  <c r="E590" i="1"/>
  <c r="F590" i="1"/>
  <c r="G590" i="1"/>
  <c r="H590" i="1"/>
  <c r="I590" i="1"/>
  <c r="J590" i="1"/>
  <c r="K590" i="1"/>
  <c r="L590" i="1"/>
  <c r="M590" i="1"/>
  <c r="D589" i="1"/>
  <c r="C589" i="1" s="1"/>
  <c r="E587" i="1"/>
  <c r="F587" i="1"/>
  <c r="G587" i="1"/>
  <c r="H587" i="1"/>
  <c r="I587" i="1"/>
  <c r="J587" i="1"/>
  <c r="K587" i="1"/>
  <c r="L587" i="1"/>
  <c r="M587" i="1"/>
  <c r="D586" i="1"/>
  <c r="C586" i="1" s="1"/>
  <c r="E584" i="1"/>
  <c r="F584" i="1"/>
  <c r="G584" i="1"/>
  <c r="H584" i="1"/>
  <c r="I584" i="1"/>
  <c r="J584" i="1"/>
  <c r="K584" i="1"/>
  <c r="L584" i="1"/>
  <c r="M584" i="1"/>
  <c r="D583" i="1"/>
  <c r="C583" i="1" s="1"/>
  <c r="E581" i="1"/>
  <c r="F581" i="1"/>
  <c r="G581" i="1"/>
  <c r="H581" i="1"/>
  <c r="I581" i="1"/>
  <c r="J581" i="1"/>
  <c r="K581" i="1"/>
  <c r="L581" i="1"/>
  <c r="M581" i="1"/>
  <c r="D580" i="1"/>
  <c r="C580" i="1" s="1"/>
  <c r="E578" i="1"/>
  <c r="F578" i="1"/>
  <c r="G578" i="1"/>
  <c r="H578" i="1"/>
  <c r="I578" i="1"/>
  <c r="J578" i="1"/>
  <c r="K578" i="1"/>
  <c r="L578" i="1"/>
  <c r="M578" i="1"/>
  <c r="D577" i="1"/>
  <c r="C577" i="1" s="1"/>
  <c r="E575" i="1"/>
  <c r="F575" i="1"/>
  <c r="G575" i="1"/>
  <c r="H575" i="1"/>
  <c r="I575" i="1"/>
  <c r="J575" i="1"/>
  <c r="K575" i="1"/>
  <c r="L575" i="1"/>
  <c r="M575" i="1"/>
  <c r="D574" i="1"/>
  <c r="C574" i="1" s="1"/>
  <c r="E572" i="1"/>
  <c r="F572" i="1"/>
  <c r="G572" i="1"/>
  <c r="H572" i="1"/>
  <c r="I572" i="1"/>
  <c r="J572" i="1"/>
  <c r="K572" i="1"/>
  <c r="L572" i="1"/>
  <c r="M572" i="1"/>
  <c r="D571" i="1"/>
  <c r="C571" i="1" s="1"/>
  <c r="E569" i="1"/>
  <c r="F569" i="1"/>
  <c r="G569" i="1"/>
  <c r="H569" i="1"/>
  <c r="I569" i="1"/>
  <c r="J569" i="1"/>
  <c r="K569" i="1"/>
  <c r="L569" i="1"/>
  <c r="M569" i="1"/>
  <c r="D568" i="1"/>
  <c r="C568" i="1" s="1"/>
  <c r="E566" i="1"/>
  <c r="F566" i="1"/>
  <c r="G566" i="1"/>
  <c r="H566" i="1"/>
  <c r="I566" i="1"/>
  <c r="J566" i="1"/>
  <c r="K566" i="1"/>
  <c r="L566" i="1"/>
  <c r="M566" i="1"/>
  <c r="D565" i="1"/>
  <c r="C565" i="1" s="1"/>
  <c r="E563" i="1"/>
  <c r="F563" i="1"/>
  <c r="G563" i="1"/>
  <c r="H563" i="1"/>
  <c r="I563" i="1"/>
  <c r="J563" i="1"/>
  <c r="K563" i="1"/>
  <c r="L563" i="1"/>
  <c r="M563" i="1"/>
  <c r="D562" i="1"/>
  <c r="C562" i="1" s="1"/>
  <c r="E560" i="1"/>
  <c r="F560" i="1"/>
  <c r="G560" i="1"/>
  <c r="H560" i="1"/>
  <c r="I560" i="1"/>
  <c r="J560" i="1"/>
  <c r="K560" i="1"/>
  <c r="L560" i="1"/>
  <c r="M560" i="1"/>
  <c r="D559" i="1"/>
  <c r="C559" i="1" s="1"/>
  <c r="E557" i="1"/>
  <c r="F557" i="1"/>
  <c r="G557" i="1"/>
  <c r="H557" i="1"/>
  <c r="I557" i="1"/>
  <c r="J557" i="1"/>
  <c r="K557" i="1"/>
  <c r="L557" i="1"/>
  <c r="M557" i="1"/>
  <c r="D556" i="1"/>
  <c r="C556" i="1" s="1"/>
  <c r="E554" i="1"/>
  <c r="F554" i="1"/>
  <c r="G554" i="1"/>
  <c r="H554" i="1"/>
  <c r="I554" i="1"/>
  <c r="J554" i="1"/>
  <c r="K554" i="1"/>
  <c r="L554" i="1"/>
  <c r="M554" i="1"/>
  <c r="D553" i="1"/>
  <c r="C553" i="1" s="1"/>
  <c r="E551" i="1"/>
  <c r="F551" i="1"/>
  <c r="G551" i="1"/>
  <c r="H551" i="1"/>
  <c r="I551" i="1"/>
  <c r="J551" i="1"/>
  <c r="K551" i="1"/>
  <c r="L551" i="1"/>
  <c r="M551" i="1"/>
  <c r="D550" i="1"/>
  <c r="E545" i="1"/>
  <c r="F545" i="1"/>
  <c r="G545" i="1"/>
  <c r="H545" i="1"/>
  <c r="I545" i="1"/>
  <c r="J545" i="1"/>
  <c r="K545" i="1"/>
  <c r="L545" i="1"/>
  <c r="M545" i="1"/>
  <c r="D544" i="1"/>
  <c r="C544" i="1" s="1"/>
  <c r="E542" i="1"/>
  <c r="F542" i="1"/>
  <c r="G542" i="1"/>
  <c r="H542" i="1"/>
  <c r="I542" i="1"/>
  <c r="J542" i="1"/>
  <c r="K542" i="1"/>
  <c r="L542" i="1"/>
  <c r="M542" i="1"/>
  <c r="D541" i="1"/>
  <c r="C541" i="1" s="1"/>
  <c r="E539" i="1"/>
  <c r="F539" i="1"/>
  <c r="G539" i="1"/>
  <c r="H539" i="1"/>
  <c r="I539" i="1"/>
  <c r="J539" i="1"/>
  <c r="K539" i="1"/>
  <c r="L539" i="1"/>
  <c r="M539" i="1"/>
  <c r="D538" i="1"/>
  <c r="C538" i="1" s="1"/>
  <c r="E536" i="1"/>
  <c r="F536" i="1"/>
  <c r="G536" i="1"/>
  <c r="H536" i="1"/>
  <c r="I536" i="1"/>
  <c r="J536" i="1"/>
  <c r="K536" i="1"/>
  <c r="L536" i="1"/>
  <c r="M536" i="1"/>
  <c r="D535" i="1"/>
  <c r="C535" i="1" s="1"/>
  <c r="E533" i="1"/>
  <c r="F533" i="1"/>
  <c r="G533" i="1"/>
  <c r="H533" i="1"/>
  <c r="I533" i="1"/>
  <c r="J533" i="1"/>
  <c r="K533" i="1"/>
  <c r="L533" i="1"/>
  <c r="M533" i="1"/>
  <c r="D532" i="1"/>
  <c r="C532" i="1" s="1"/>
  <c r="I71" i="1" l="1"/>
  <c r="D547" i="1"/>
  <c r="J392" i="1"/>
  <c r="E392" i="1"/>
  <c r="I392" i="1"/>
  <c r="H392" i="1"/>
  <c r="M392" i="1"/>
  <c r="E263" i="1"/>
  <c r="H263" i="1"/>
  <c r="M263" i="1"/>
  <c r="K263" i="1"/>
  <c r="K392" i="1"/>
  <c r="L263" i="1"/>
  <c r="G263" i="1"/>
  <c r="F392" i="1"/>
  <c r="L392" i="1"/>
  <c r="I263" i="1"/>
  <c r="J263" i="1"/>
  <c r="L71" i="1"/>
  <c r="H71" i="1"/>
  <c r="C550" i="1"/>
  <c r="C547" i="1" s="1"/>
  <c r="F263" i="1"/>
  <c r="E530" i="1"/>
  <c r="F530" i="1"/>
  <c r="G530" i="1"/>
  <c r="H530" i="1"/>
  <c r="I530" i="1"/>
  <c r="J530" i="1"/>
  <c r="K530" i="1"/>
  <c r="L530" i="1"/>
  <c r="M530" i="1"/>
  <c r="D529" i="1"/>
  <c r="C529" i="1" s="1"/>
  <c r="E527" i="1"/>
  <c r="F527" i="1"/>
  <c r="G527" i="1"/>
  <c r="H527" i="1"/>
  <c r="I527" i="1"/>
  <c r="J527" i="1"/>
  <c r="K527" i="1"/>
  <c r="L527" i="1"/>
  <c r="M527" i="1"/>
  <c r="D526" i="1"/>
  <c r="C526" i="1" s="1"/>
  <c r="E524" i="1"/>
  <c r="F524" i="1"/>
  <c r="G524" i="1"/>
  <c r="H524" i="1"/>
  <c r="I524" i="1"/>
  <c r="J524" i="1"/>
  <c r="K524" i="1"/>
  <c r="L524" i="1"/>
  <c r="M524" i="1"/>
  <c r="D523" i="1"/>
  <c r="C523" i="1" s="1"/>
  <c r="E521" i="1"/>
  <c r="F521" i="1"/>
  <c r="G521" i="1"/>
  <c r="H521" i="1"/>
  <c r="I521" i="1"/>
  <c r="J521" i="1"/>
  <c r="K521" i="1"/>
  <c r="L521" i="1"/>
  <c r="M521" i="1"/>
  <c r="D520" i="1"/>
  <c r="C520" i="1" s="1"/>
  <c r="E518" i="1"/>
  <c r="F518" i="1"/>
  <c r="G518" i="1"/>
  <c r="H518" i="1"/>
  <c r="I518" i="1"/>
  <c r="J518" i="1"/>
  <c r="K518" i="1"/>
  <c r="L518" i="1"/>
  <c r="M518" i="1"/>
  <c r="D517" i="1"/>
  <c r="C517" i="1" s="1"/>
  <c r="E515" i="1"/>
  <c r="F515" i="1"/>
  <c r="G515" i="1"/>
  <c r="H515" i="1"/>
  <c r="I515" i="1"/>
  <c r="J515" i="1"/>
  <c r="K515" i="1"/>
  <c r="L515" i="1"/>
  <c r="M515" i="1"/>
  <c r="D514" i="1"/>
  <c r="C514" i="1" s="1"/>
  <c r="E512" i="1"/>
  <c r="F512" i="1"/>
  <c r="G512" i="1"/>
  <c r="H512" i="1"/>
  <c r="I512" i="1"/>
  <c r="J512" i="1"/>
  <c r="K512" i="1"/>
  <c r="L512" i="1"/>
  <c r="M512" i="1"/>
  <c r="D511" i="1"/>
  <c r="C511" i="1" s="1"/>
  <c r="E509" i="1"/>
  <c r="F509" i="1"/>
  <c r="G509" i="1"/>
  <c r="H509" i="1"/>
  <c r="I509" i="1"/>
  <c r="K509" i="1"/>
  <c r="L509" i="1"/>
  <c r="M509" i="1"/>
  <c r="D508" i="1"/>
  <c r="C508" i="1" s="1"/>
  <c r="E506" i="1"/>
  <c r="F506" i="1"/>
  <c r="G506" i="1"/>
  <c r="H506" i="1"/>
  <c r="I506" i="1"/>
  <c r="J506" i="1"/>
  <c r="K506" i="1"/>
  <c r="L506" i="1"/>
  <c r="M506" i="1"/>
  <c r="D505" i="1"/>
  <c r="C505" i="1" s="1"/>
  <c r="E503" i="1"/>
  <c r="F503" i="1"/>
  <c r="G503" i="1"/>
  <c r="H503" i="1"/>
  <c r="I503" i="1"/>
  <c r="J503" i="1"/>
  <c r="K503" i="1"/>
  <c r="L503" i="1"/>
  <c r="M503" i="1"/>
  <c r="D502" i="1"/>
  <c r="C502" i="1" s="1"/>
  <c r="E500" i="1"/>
  <c r="F500" i="1"/>
  <c r="G500" i="1"/>
  <c r="H500" i="1"/>
  <c r="I500" i="1"/>
  <c r="J500" i="1"/>
  <c r="K500" i="1"/>
  <c r="L500" i="1"/>
  <c r="M500" i="1"/>
  <c r="D499" i="1"/>
  <c r="C499" i="1" s="1"/>
  <c r="E497" i="1"/>
  <c r="F497" i="1"/>
  <c r="G497" i="1"/>
  <c r="H497" i="1"/>
  <c r="I497" i="1"/>
  <c r="J497" i="1"/>
  <c r="K497" i="1"/>
  <c r="L497" i="1"/>
  <c r="M497" i="1"/>
  <c r="D496" i="1"/>
  <c r="C496" i="1" s="1"/>
  <c r="E494" i="1"/>
  <c r="F494" i="1"/>
  <c r="G494" i="1"/>
  <c r="H494" i="1"/>
  <c r="I494" i="1"/>
  <c r="J494" i="1"/>
  <c r="K494" i="1"/>
  <c r="L494" i="1"/>
  <c r="M494" i="1"/>
  <c r="D493" i="1"/>
  <c r="C493" i="1" s="1"/>
  <c r="E491" i="1"/>
  <c r="F491" i="1"/>
  <c r="G491" i="1"/>
  <c r="H491" i="1"/>
  <c r="I491" i="1"/>
  <c r="J491" i="1"/>
  <c r="K491" i="1"/>
  <c r="L491" i="1"/>
  <c r="M491" i="1"/>
  <c r="D490" i="1"/>
  <c r="C490" i="1" s="1"/>
  <c r="E488" i="1"/>
  <c r="F488" i="1"/>
  <c r="G488" i="1"/>
  <c r="H488" i="1"/>
  <c r="I488" i="1"/>
  <c r="J488" i="1"/>
  <c r="K488" i="1"/>
  <c r="L488" i="1"/>
  <c r="M488" i="1"/>
  <c r="D487" i="1"/>
  <c r="C487" i="1" s="1"/>
  <c r="E485" i="1"/>
  <c r="F485" i="1"/>
  <c r="G485" i="1"/>
  <c r="H485" i="1"/>
  <c r="I485" i="1"/>
  <c r="J485" i="1"/>
  <c r="K485" i="1"/>
  <c r="L485" i="1"/>
  <c r="M485" i="1"/>
  <c r="D484" i="1"/>
  <c r="C484" i="1" s="1"/>
  <c r="E482" i="1"/>
  <c r="F482" i="1"/>
  <c r="G482" i="1"/>
  <c r="H482" i="1"/>
  <c r="I482" i="1"/>
  <c r="J482" i="1"/>
  <c r="K482" i="1"/>
  <c r="L482" i="1"/>
  <c r="M482" i="1"/>
  <c r="D481" i="1"/>
  <c r="C481" i="1" s="1"/>
  <c r="E479" i="1"/>
  <c r="F479" i="1"/>
  <c r="G479" i="1"/>
  <c r="H479" i="1"/>
  <c r="I479" i="1"/>
  <c r="J479" i="1"/>
  <c r="K479" i="1"/>
  <c r="L479" i="1"/>
  <c r="M479" i="1"/>
  <c r="D478" i="1"/>
  <c r="C478" i="1" s="1"/>
  <c r="I476" i="1"/>
  <c r="J476" i="1"/>
  <c r="K476" i="1"/>
  <c r="L476" i="1"/>
  <c r="M476" i="1"/>
  <c r="E476" i="1"/>
  <c r="F476" i="1"/>
  <c r="G476" i="1"/>
  <c r="H476" i="1"/>
  <c r="D475" i="1"/>
  <c r="C475" i="1" s="1"/>
  <c r="E473" i="1"/>
  <c r="F473" i="1"/>
  <c r="G473" i="1"/>
  <c r="H473" i="1"/>
  <c r="I473" i="1"/>
  <c r="J473" i="1"/>
  <c r="K473" i="1"/>
  <c r="L473" i="1"/>
  <c r="M473" i="1"/>
  <c r="D472" i="1"/>
  <c r="C472" i="1" s="1"/>
  <c r="E470" i="1"/>
  <c r="F470" i="1"/>
  <c r="G470" i="1"/>
  <c r="H470" i="1"/>
  <c r="I470" i="1"/>
  <c r="J470" i="1"/>
  <c r="K470" i="1"/>
  <c r="L470" i="1"/>
  <c r="M470" i="1"/>
  <c r="D469" i="1"/>
  <c r="C469" i="1" s="1"/>
  <c r="E467" i="1"/>
  <c r="F467" i="1"/>
  <c r="G467" i="1"/>
  <c r="H467" i="1"/>
  <c r="I467" i="1"/>
  <c r="J467" i="1"/>
  <c r="K467" i="1"/>
  <c r="L467" i="1"/>
  <c r="M467" i="1"/>
  <c r="D466" i="1"/>
  <c r="C466" i="1" s="1"/>
  <c r="E464" i="1"/>
  <c r="F464" i="1"/>
  <c r="G464" i="1"/>
  <c r="H464" i="1"/>
  <c r="I464" i="1"/>
  <c r="J464" i="1"/>
  <c r="K464" i="1"/>
  <c r="L464" i="1"/>
  <c r="M464" i="1"/>
  <c r="D463" i="1"/>
  <c r="C463" i="1" s="1"/>
  <c r="E458" i="1"/>
  <c r="F458" i="1"/>
  <c r="G458" i="1"/>
  <c r="H458" i="1"/>
  <c r="I458" i="1"/>
  <c r="J458" i="1"/>
  <c r="K458" i="1"/>
  <c r="L458" i="1"/>
  <c r="M458" i="1"/>
  <c r="D457" i="1"/>
  <c r="C457" i="1" s="1"/>
  <c r="E455" i="1"/>
  <c r="F455" i="1"/>
  <c r="G455" i="1"/>
  <c r="H455" i="1"/>
  <c r="I455" i="1"/>
  <c r="J455" i="1"/>
  <c r="K455" i="1"/>
  <c r="L455" i="1"/>
  <c r="M455" i="1"/>
  <c r="D454" i="1"/>
  <c r="C454" i="1" s="1"/>
  <c r="E452" i="1"/>
  <c r="F452" i="1"/>
  <c r="G452" i="1"/>
  <c r="H452" i="1"/>
  <c r="I452" i="1"/>
  <c r="J452" i="1"/>
  <c r="K452" i="1"/>
  <c r="L452" i="1"/>
  <c r="M452" i="1"/>
  <c r="D451" i="1"/>
  <c r="C451" i="1" s="1"/>
  <c r="E449" i="1"/>
  <c r="F449" i="1"/>
  <c r="G449" i="1"/>
  <c r="H449" i="1"/>
  <c r="I449" i="1"/>
  <c r="J449" i="1"/>
  <c r="K449" i="1"/>
  <c r="L449" i="1"/>
  <c r="M449" i="1"/>
  <c r="D448" i="1"/>
  <c r="C448" i="1" s="1"/>
  <c r="E446" i="1"/>
  <c r="F446" i="1"/>
  <c r="G446" i="1"/>
  <c r="H446" i="1"/>
  <c r="I446" i="1"/>
  <c r="J446" i="1"/>
  <c r="K446" i="1"/>
  <c r="L446" i="1"/>
  <c r="M446" i="1"/>
  <c r="D445" i="1"/>
  <c r="C445" i="1" s="1"/>
  <c r="E443" i="1"/>
  <c r="F443" i="1"/>
  <c r="G443" i="1"/>
  <c r="H443" i="1"/>
  <c r="I443" i="1"/>
  <c r="J443" i="1"/>
  <c r="K443" i="1"/>
  <c r="L443" i="1"/>
  <c r="M443" i="1"/>
  <c r="D442" i="1"/>
  <c r="C442" i="1" s="1"/>
  <c r="E440" i="1"/>
  <c r="F440" i="1"/>
  <c r="G440" i="1"/>
  <c r="H440" i="1"/>
  <c r="I440" i="1"/>
  <c r="J440" i="1"/>
  <c r="K440" i="1"/>
  <c r="L440" i="1"/>
  <c r="M440" i="1"/>
  <c r="D439" i="1"/>
  <c r="C439" i="1" s="1"/>
  <c r="E437" i="1"/>
  <c r="F437" i="1"/>
  <c r="G437" i="1"/>
  <c r="H437" i="1"/>
  <c r="I437" i="1"/>
  <c r="J437" i="1"/>
  <c r="K437" i="1"/>
  <c r="L437" i="1"/>
  <c r="M437" i="1"/>
  <c r="C436" i="1"/>
  <c r="E434" i="1"/>
  <c r="F434" i="1"/>
  <c r="G434" i="1"/>
  <c r="H434" i="1"/>
  <c r="I434" i="1"/>
  <c r="J434" i="1"/>
  <c r="K434" i="1"/>
  <c r="L434" i="1"/>
  <c r="M434" i="1"/>
  <c r="D433" i="1"/>
  <c r="C433" i="1" s="1"/>
  <c r="E431" i="1"/>
  <c r="F431" i="1"/>
  <c r="G431" i="1"/>
  <c r="H431" i="1"/>
  <c r="I431" i="1"/>
  <c r="J431" i="1"/>
  <c r="K431" i="1"/>
  <c r="L431" i="1"/>
  <c r="M431" i="1"/>
  <c r="D430" i="1"/>
  <c r="C430" i="1" s="1"/>
  <c r="E428" i="1"/>
  <c r="F428" i="1"/>
  <c r="G428" i="1"/>
  <c r="H428" i="1"/>
  <c r="I428" i="1"/>
  <c r="J428" i="1"/>
  <c r="K428" i="1"/>
  <c r="L428" i="1"/>
  <c r="M428" i="1"/>
  <c r="D427" i="1"/>
  <c r="C427" i="1" s="1"/>
  <c r="E425" i="1"/>
  <c r="F425" i="1"/>
  <c r="G425" i="1"/>
  <c r="H425" i="1"/>
  <c r="I425" i="1"/>
  <c r="J425" i="1"/>
  <c r="K425" i="1"/>
  <c r="L425" i="1"/>
  <c r="M425" i="1"/>
  <c r="D424" i="1"/>
  <c r="C424" i="1" s="1"/>
  <c r="E422" i="1"/>
  <c r="F422" i="1"/>
  <c r="G422" i="1"/>
  <c r="H422" i="1"/>
  <c r="I422" i="1"/>
  <c r="J422" i="1"/>
  <c r="K422" i="1"/>
  <c r="L422" i="1"/>
  <c r="M422" i="1"/>
  <c r="D421" i="1"/>
  <c r="C421" i="1" s="1"/>
  <c r="E419" i="1"/>
  <c r="F419" i="1"/>
  <c r="G419" i="1"/>
  <c r="H419" i="1"/>
  <c r="I419" i="1"/>
  <c r="J419" i="1"/>
  <c r="K419" i="1"/>
  <c r="L419" i="1"/>
  <c r="M419" i="1"/>
  <c r="D418" i="1"/>
  <c r="C418" i="1" s="1"/>
  <c r="E416" i="1"/>
  <c r="F416" i="1"/>
  <c r="G416" i="1"/>
  <c r="H416" i="1"/>
  <c r="I416" i="1"/>
  <c r="J416" i="1"/>
  <c r="K416" i="1"/>
  <c r="L416" i="1"/>
  <c r="M416" i="1"/>
  <c r="D415" i="1"/>
  <c r="C415" i="1" s="1"/>
  <c r="E413" i="1"/>
  <c r="F413" i="1"/>
  <c r="G413" i="1"/>
  <c r="H413" i="1"/>
  <c r="I413" i="1"/>
  <c r="J413" i="1"/>
  <c r="K413" i="1"/>
  <c r="L413" i="1"/>
  <c r="M413" i="1"/>
  <c r="D412" i="1"/>
  <c r="C412" i="1" s="1"/>
  <c r="E410" i="1"/>
  <c r="F410" i="1"/>
  <c r="G410" i="1"/>
  <c r="H410" i="1"/>
  <c r="I410" i="1"/>
  <c r="J410" i="1"/>
  <c r="K410" i="1"/>
  <c r="L410" i="1"/>
  <c r="M410" i="1"/>
  <c r="D409" i="1"/>
  <c r="C409" i="1" s="1"/>
  <c r="E407" i="1"/>
  <c r="F407" i="1"/>
  <c r="G407" i="1"/>
  <c r="H407" i="1"/>
  <c r="I407" i="1"/>
  <c r="J407" i="1"/>
  <c r="K407" i="1"/>
  <c r="L407" i="1"/>
  <c r="M407" i="1"/>
  <c r="D406" i="1"/>
  <c r="C406" i="1" s="1"/>
  <c r="E404" i="1"/>
  <c r="F404" i="1"/>
  <c r="G404" i="1"/>
  <c r="H404" i="1"/>
  <c r="I404" i="1"/>
  <c r="J404" i="1"/>
  <c r="K404" i="1"/>
  <c r="L404" i="1"/>
  <c r="M404" i="1"/>
  <c r="D403" i="1"/>
  <c r="C403" i="1" s="1"/>
  <c r="E401" i="1"/>
  <c r="F401" i="1"/>
  <c r="G401" i="1"/>
  <c r="H401" i="1"/>
  <c r="I401" i="1"/>
  <c r="J401" i="1"/>
  <c r="K401" i="1"/>
  <c r="L401" i="1"/>
  <c r="M401" i="1"/>
  <c r="D397" i="1"/>
  <c r="D400" i="1"/>
  <c r="C400" i="1" s="1"/>
  <c r="E398" i="1"/>
  <c r="F398" i="1"/>
  <c r="G398" i="1"/>
  <c r="H398" i="1"/>
  <c r="I398" i="1"/>
  <c r="J398" i="1"/>
  <c r="K398" i="1"/>
  <c r="L398" i="1"/>
  <c r="M398" i="1"/>
  <c r="D394" i="1" l="1"/>
  <c r="C397" i="1"/>
  <c r="C394" i="1" s="1"/>
  <c r="E389" i="1"/>
  <c r="F389" i="1"/>
  <c r="G389" i="1"/>
  <c r="H389" i="1"/>
  <c r="I389" i="1"/>
  <c r="J389" i="1"/>
  <c r="K389" i="1"/>
  <c r="L389" i="1"/>
  <c r="M389" i="1"/>
  <c r="D388" i="1"/>
  <c r="C388" i="1" s="1"/>
  <c r="E386" i="1"/>
  <c r="F386" i="1"/>
  <c r="G386" i="1"/>
  <c r="H386" i="1"/>
  <c r="I386" i="1"/>
  <c r="J386" i="1"/>
  <c r="K386" i="1"/>
  <c r="L386" i="1"/>
  <c r="M386" i="1"/>
  <c r="D385" i="1"/>
  <c r="C385" i="1" s="1"/>
  <c r="E383" i="1"/>
  <c r="F383" i="1"/>
  <c r="G383" i="1"/>
  <c r="H383" i="1"/>
  <c r="I383" i="1"/>
  <c r="J383" i="1"/>
  <c r="K383" i="1"/>
  <c r="L383" i="1"/>
  <c r="M383" i="1"/>
  <c r="D382" i="1"/>
  <c r="C382" i="1" s="1"/>
  <c r="E380" i="1"/>
  <c r="F380" i="1"/>
  <c r="G380" i="1"/>
  <c r="H380" i="1"/>
  <c r="I380" i="1"/>
  <c r="J380" i="1"/>
  <c r="K380" i="1"/>
  <c r="L380" i="1"/>
  <c r="M380" i="1"/>
  <c r="D379" i="1"/>
  <c r="C379" i="1" s="1"/>
  <c r="E377" i="1"/>
  <c r="F377" i="1"/>
  <c r="G377" i="1"/>
  <c r="H377" i="1"/>
  <c r="I377" i="1"/>
  <c r="J377" i="1"/>
  <c r="K377" i="1"/>
  <c r="L377" i="1"/>
  <c r="M377" i="1"/>
  <c r="D376" i="1"/>
  <c r="D373" i="1" l="1"/>
  <c r="C376" i="1"/>
  <c r="C373" i="1" s="1"/>
  <c r="E371" i="1"/>
  <c r="F371" i="1"/>
  <c r="G371" i="1"/>
  <c r="H371" i="1"/>
  <c r="I371" i="1"/>
  <c r="J371" i="1"/>
  <c r="K371" i="1"/>
  <c r="L371" i="1"/>
  <c r="M371" i="1"/>
  <c r="D370" i="1"/>
  <c r="C370" i="1" s="1"/>
  <c r="E368" i="1"/>
  <c r="F368" i="1"/>
  <c r="G368" i="1"/>
  <c r="H368" i="1"/>
  <c r="I368" i="1"/>
  <c r="J368" i="1"/>
  <c r="K368" i="1"/>
  <c r="L368" i="1"/>
  <c r="M368" i="1"/>
  <c r="D367" i="1"/>
  <c r="C367" i="1" s="1"/>
  <c r="E365" i="1"/>
  <c r="F365" i="1"/>
  <c r="G365" i="1"/>
  <c r="H365" i="1"/>
  <c r="I365" i="1"/>
  <c r="J365" i="1"/>
  <c r="K365" i="1"/>
  <c r="L365" i="1"/>
  <c r="M365" i="1"/>
  <c r="D364" i="1"/>
  <c r="C364" i="1" s="1"/>
  <c r="E362" i="1"/>
  <c r="F362" i="1"/>
  <c r="G362" i="1"/>
  <c r="H362" i="1"/>
  <c r="I362" i="1"/>
  <c r="J362" i="1"/>
  <c r="K362" i="1"/>
  <c r="L362" i="1"/>
  <c r="M362" i="1"/>
  <c r="D361" i="1"/>
  <c r="C361" i="1" s="1"/>
  <c r="M359" i="1"/>
  <c r="E359" i="1"/>
  <c r="F359" i="1"/>
  <c r="G359" i="1"/>
  <c r="H359" i="1"/>
  <c r="I359" i="1"/>
  <c r="J359" i="1"/>
  <c r="K359" i="1"/>
  <c r="L359" i="1"/>
  <c r="D358" i="1"/>
  <c r="C358" i="1" s="1"/>
  <c r="E356" i="1"/>
  <c r="F356" i="1"/>
  <c r="G356" i="1"/>
  <c r="H356" i="1"/>
  <c r="I356" i="1"/>
  <c r="J356" i="1"/>
  <c r="K356" i="1"/>
  <c r="L356" i="1"/>
  <c r="M356" i="1"/>
  <c r="D355" i="1"/>
  <c r="C355" i="1" s="1"/>
  <c r="E353" i="1"/>
  <c r="F353" i="1"/>
  <c r="G353" i="1"/>
  <c r="H353" i="1"/>
  <c r="I353" i="1"/>
  <c r="J353" i="1"/>
  <c r="K353" i="1"/>
  <c r="L353" i="1"/>
  <c r="M353" i="1"/>
  <c r="D352" i="1"/>
  <c r="C352" i="1" s="1"/>
  <c r="E350" i="1"/>
  <c r="F350" i="1"/>
  <c r="G350" i="1"/>
  <c r="H350" i="1"/>
  <c r="I350" i="1"/>
  <c r="J350" i="1"/>
  <c r="K350" i="1"/>
  <c r="L350" i="1"/>
  <c r="M350" i="1"/>
  <c r="D349" i="1"/>
  <c r="C349" i="1" s="1"/>
  <c r="E347" i="1"/>
  <c r="F347" i="1"/>
  <c r="G347" i="1"/>
  <c r="H347" i="1"/>
  <c r="I347" i="1"/>
  <c r="J347" i="1"/>
  <c r="K347" i="1"/>
  <c r="L347" i="1"/>
  <c r="M347" i="1"/>
  <c r="D346" i="1"/>
  <c r="E341" i="1"/>
  <c r="F341" i="1"/>
  <c r="G341" i="1"/>
  <c r="H341" i="1"/>
  <c r="I341" i="1"/>
  <c r="J341" i="1"/>
  <c r="K341" i="1"/>
  <c r="L341" i="1"/>
  <c r="M341" i="1"/>
  <c r="D340" i="1"/>
  <c r="C340" i="1" s="1"/>
  <c r="E338" i="1"/>
  <c r="F338" i="1"/>
  <c r="G338" i="1"/>
  <c r="H338" i="1"/>
  <c r="I338" i="1"/>
  <c r="J338" i="1"/>
  <c r="K338" i="1"/>
  <c r="L338" i="1"/>
  <c r="M338" i="1"/>
  <c r="D337" i="1"/>
  <c r="C337" i="1" s="1"/>
  <c r="E335" i="1"/>
  <c r="F335" i="1"/>
  <c r="G335" i="1"/>
  <c r="H335" i="1"/>
  <c r="I335" i="1"/>
  <c r="J335" i="1"/>
  <c r="K335" i="1"/>
  <c r="L335" i="1"/>
  <c r="M335" i="1"/>
  <c r="D334" i="1"/>
  <c r="C334" i="1" s="1"/>
  <c r="E332" i="1"/>
  <c r="F332" i="1"/>
  <c r="G332" i="1"/>
  <c r="H332" i="1"/>
  <c r="I332" i="1"/>
  <c r="J332" i="1"/>
  <c r="K332" i="1"/>
  <c r="L332" i="1"/>
  <c r="M332" i="1"/>
  <c r="D331" i="1"/>
  <c r="C331" i="1" s="1"/>
  <c r="E329" i="1"/>
  <c r="F329" i="1"/>
  <c r="G329" i="1"/>
  <c r="H329" i="1"/>
  <c r="I329" i="1"/>
  <c r="J329" i="1"/>
  <c r="K329" i="1"/>
  <c r="L329" i="1"/>
  <c r="M329" i="1"/>
  <c r="D328" i="1"/>
  <c r="C328" i="1" s="1"/>
  <c r="E326" i="1"/>
  <c r="F326" i="1"/>
  <c r="G326" i="1"/>
  <c r="H326" i="1"/>
  <c r="I326" i="1"/>
  <c r="J326" i="1"/>
  <c r="K326" i="1"/>
  <c r="L326" i="1"/>
  <c r="M326" i="1"/>
  <c r="D325" i="1"/>
  <c r="C325" i="1" s="1"/>
  <c r="E323" i="1"/>
  <c r="F323" i="1"/>
  <c r="G323" i="1"/>
  <c r="H323" i="1"/>
  <c r="I323" i="1"/>
  <c r="J323" i="1"/>
  <c r="K323" i="1"/>
  <c r="L323" i="1"/>
  <c r="M323" i="1"/>
  <c r="D322" i="1"/>
  <c r="C322" i="1" s="1"/>
  <c r="E320" i="1"/>
  <c r="F320" i="1"/>
  <c r="G320" i="1"/>
  <c r="H320" i="1"/>
  <c r="I320" i="1"/>
  <c r="J320" i="1"/>
  <c r="K320" i="1"/>
  <c r="L320" i="1"/>
  <c r="M320" i="1"/>
  <c r="D319" i="1"/>
  <c r="C319" i="1" s="1"/>
  <c r="E317" i="1"/>
  <c r="F317" i="1"/>
  <c r="G317" i="1"/>
  <c r="H317" i="1"/>
  <c r="I317" i="1"/>
  <c r="J317" i="1"/>
  <c r="K317" i="1"/>
  <c r="L317" i="1"/>
  <c r="M317" i="1"/>
  <c r="D316" i="1"/>
  <c r="C316" i="1" s="1"/>
  <c r="E314" i="1"/>
  <c r="F314" i="1"/>
  <c r="G314" i="1"/>
  <c r="H314" i="1"/>
  <c r="I314" i="1"/>
  <c r="J314" i="1"/>
  <c r="K314" i="1"/>
  <c r="L314" i="1"/>
  <c r="M314" i="1"/>
  <c r="D313" i="1"/>
  <c r="C313" i="1" s="1"/>
  <c r="E311" i="1"/>
  <c r="F311" i="1"/>
  <c r="G311" i="1"/>
  <c r="H311" i="1"/>
  <c r="I311" i="1"/>
  <c r="J311" i="1"/>
  <c r="K311" i="1"/>
  <c r="L311" i="1"/>
  <c r="M311" i="1"/>
  <c r="D310" i="1"/>
  <c r="E305" i="1"/>
  <c r="F305" i="1"/>
  <c r="G305" i="1"/>
  <c r="H305" i="1"/>
  <c r="I305" i="1"/>
  <c r="J305" i="1"/>
  <c r="K305" i="1"/>
  <c r="L305" i="1"/>
  <c r="M305" i="1"/>
  <c r="D304" i="1"/>
  <c r="C304" i="1" s="1"/>
  <c r="E302" i="1"/>
  <c r="F302" i="1"/>
  <c r="G302" i="1"/>
  <c r="H302" i="1"/>
  <c r="I302" i="1"/>
  <c r="J302" i="1"/>
  <c r="K302" i="1"/>
  <c r="L302" i="1"/>
  <c r="M302" i="1"/>
  <c r="D301" i="1"/>
  <c r="C301" i="1" s="1"/>
  <c r="E299" i="1"/>
  <c r="F299" i="1"/>
  <c r="G299" i="1"/>
  <c r="H299" i="1"/>
  <c r="I299" i="1"/>
  <c r="J299" i="1"/>
  <c r="K299" i="1"/>
  <c r="L299" i="1"/>
  <c r="M299" i="1"/>
  <c r="D298" i="1"/>
  <c r="C298" i="1" s="1"/>
  <c r="E296" i="1"/>
  <c r="F296" i="1"/>
  <c r="G296" i="1"/>
  <c r="H296" i="1"/>
  <c r="I296" i="1"/>
  <c r="J296" i="1"/>
  <c r="K296" i="1"/>
  <c r="L296" i="1"/>
  <c r="M296" i="1"/>
  <c r="D295" i="1"/>
  <c r="C295" i="1" s="1"/>
  <c r="E293" i="1"/>
  <c r="F293" i="1"/>
  <c r="G293" i="1"/>
  <c r="H293" i="1"/>
  <c r="I293" i="1"/>
  <c r="J293" i="1"/>
  <c r="K293" i="1"/>
  <c r="L293" i="1"/>
  <c r="M293" i="1"/>
  <c r="D292" i="1"/>
  <c r="D289" i="1" l="1"/>
  <c r="D343" i="1"/>
  <c r="D307" i="1"/>
  <c r="C346" i="1"/>
  <c r="C343" i="1" s="1"/>
  <c r="C310" i="1"/>
  <c r="C307" i="1" s="1"/>
  <c r="C292" i="1"/>
  <c r="C289" i="1" s="1"/>
  <c r="E287" i="1"/>
  <c r="F287" i="1"/>
  <c r="G287" i="1"/>
  <c r="H287" i="1"/>
  <c r="I287" i="1"/>
  <c r="J287" i="1"/>
  <c r="K287" i="1"/>
  <c r="L287" i="1"/>
  <c r="M287" i="1"/>
  <c r="D286" i="1"/>
  <c r="C286" i="1" s="1"/>
  <c r="E284" i="1"/>
  <c r="F284" i="1"/>
  <c r="G284" i="1"/>
  <c r="H284" i="1"/>
  <c r="I284" i="1"/>
  <c r="J284" i="1"/>
  <c r="K284" i="1"/>
  <c r="L284" i="1"/>
  <c r="M284" i="1"/>
  <c r="D283" i="1"/>
  <c r="C283" i="1" s="1"/>
  <c r="E281" i="1"/>
  <c r="F281" i="1"/>
  <c r="G281" i="1"/>
  <c r="H281" i="1"/>
  <c r="I281" i="1"/>
  <c r="J281" i="1"/>
  <c r="K281" i="1"/>
  <c r="L281" i="1"/>
  <c r="M281" i="1"/>
  <c r="D280" i="1"/>
  <c r="C280" i="1" s="1"/>
  <c r="E278" i="1"/>
  <c r="F278" i="1"/>
  <c r="G278" i="1"/>
  <c r="H278" i="1"/>
  <c r="I278" i="1"/>
  <c r="J278" i="1"/>
  <c r="K278" i="1"/>
  <c r="L278" i="1"/>
  <c r="M278" i="1"/>
  <c r="D277" i="1"/>
  <c r="C277" i="1" s="1"/>
  <c r="E275" i="1"/>
  <c r="F275" i="1"/>
  <c r="G275" i="1"/>
  <c r="H275" i="1"/>
  <c r="I275" i="1"/>
  <c r="J275" i="1"/>
  <c r="K275" i="1"/>
  <c r="L275" i="1"/>
  <c r="M275" i="1"/>
  <c r="D274" i="1"/>
  <c r="C274" i="1" s="1"/>
  <c r="D271" i="1"/>
  <c r="C271" i="1" s="1"/>
  <c r="E272" i="1"/>
  <c r="F272" i="1"/>
  <c r="G272" i="1"/>
  <c r="H272" i="1"/>
  <c r="I272" i="1"/>
  <c r="J272" i="1"/>
  <c r="K272" i="1"/>
  <c r="L272" i="1"/>
  <c r="M272" i="1"/>
  <c r="E269" i="1"/>
  <c r="F269" i="1"/>
  <c r="G269" i="1"/>
  <c r="H269" i="1"/>
  <c r="I269" i="1"/>
  <c r="J269" i="1"/>
  <c r="K269" i="1"/>
  <c r="L269" i="1"/>
  <c r="M269" i="1"/>
  <c r="D268" i="1"/>
  <c r="E260" i="1"/>
  <c r="F260" i="1"/>
  <c r="G260" i="1"/>
  <c r="H260" i="1"/>
  <c r="I260" i="1"/>
  <c r="J260" i="1"/>
  <c r="K260" i="1"/>
  <c r="L260" i="1"/>
  <c r="M260" i="1"/>
  <c r="D259" i="1"/>
  <c r="C259" i="1" s="1"/>
  <c r="E257" i="1"/>
  <c r="F257" i="1"/>
  <c r="G257" i="1"/>
  <c r="H257" i="1"/>
  <c r="I257" i="1"/>
  <c r="J257" i="1"/>
  <c r="K257" i="1"/>
  <c r="L257" i="1"/>
  <c r="M257" i="1"/>
  <c r="D256" i="1"/>
  <c r="C256" i="1" s="1"/>
  <c r="E254" i="1"/>
  <c r="F254" i="1"/>
  <c r="G254" i="1"/>
  <c r="H254" i="1"/>
  <c r="I254" i="1"/>
  <c r="J254" i="1"/>
  <c r="K254" i="1"/>
  <c r="L254" i="1"/>
  <c r="M254" i="1"/>
  <c r="D253" i="1"/>
  <c r="C253" i="1" s="1"/>
  <c r="E251" i="1"/>
  <c r="F251" i="1"/>
  <c r="G251" i="1"/>
  <c r="H251" i="1"/>
  <c r="I251" i="1"/>
  <c r="J251" i="1"/>
  <c r="K251" i="1"/>
  <c r="L251" i="1"/>
  <c r="M251" i="1"/>
  <c r="D250" i="1"/>
  <c r="C250" i="1" s="1"/>
  <c r="E248" i="1"/>
  <c r="F248" i="1"/>
  <c r="G248" i="1"/>
  <c r="H248" i="1"/>
  <c r="I248" i="1"/>
  <c r="J248" i="1"/>
  <c r="K248" i="1"/>
  <c r="L248" i="1"/>
  <c r="M248" i="1"/>
  <c r="D247" i="1"/>
  <c r="C247" i="1" s="1"/>
  <c r="E245" i="1"/>
  <c r="F245" i="1"/>
  <c r="G245" i="1"/>
  <c r="H245" i="1"/>
  <c r="I245" i="1"/>
  <c r="J245" i="1"/>
  <c r="K245" i="1"/>
  <c r="L245" i="1"/>
  <c r="M245" i="1"/>
  <c r="D244" i="1"/>
  <c r="C244" i="1" s="1"/>
  <c r="E242" i="1"/>
  <c r="F242" i="1"/>
  <c r="G242" i="1"/>
  <c r="H242" i="1"/>
  <c r="I242" i="1"/>
  <c r="J242" i="1"/>
  <c r="K242" i="1"/>
  <c r="L242" i="1"/>
  <c r="M242" i="1"/>
  <c r="D241" i="1"/>
  <c r="C241" i="1" s="1"/>
  <c r="E239" i="1"/>
  <c r="F239" i="1"/>
  <c r="G239" i="1"/>
  <c r="H239" i="1"/>
  <c r="I239" i="1"/>
  <c r="K239" i="1"/>
  <c r="L239" i="1"/>
  <c r="M239" i="1"/>
  <c r="D238" i="1"/>
  <c r="C238" i="1" s="1"/>
  <c r="E236" i="1"/>
  <c r="F236" i="1"/>
  <c r="G236" i="1"/>
  <c r="H236" i="1"/>
  <c r="I236" i="1"/>
  <c r="J236" i="1"/>
  <c r="K236" i="1"/>
  <c r="L236" i="1"/>
  <c r="M236" i="1"/>
  <c r="D235" i="1"/>
  <c r="C235" i="1" s="1"/>
  <c r="E233" i="1"/>
  <c r="F233" i="1"/>
  <c r="G233" i="1"/>
  <c r="H233" i="1"/>
  <c r="I233" i="1"/>
  <c r="J233" i="1"/>
  <c r="K233" i="1"/>
  <c r="L233" i="1"/>
  <c r="M233" i="1"/>
  <c r="D232" i="1"/>
  <c r="C232" i="1" s="1"/>
  <c r="E230" i="1"/>
  <c r="F230" i="1"/>
  <c r="G230" i="1"/>
  <c r="H230" i="1"/>
  <c r="I230" i="1"/>
  <c r="J230" i="1"/>
  <c r="K230" i="1"/>
  <c r="L230" i="1"/>
  <c r="M230" i="1"/>
  <c r="D229" i="1"/>
  <c r="C229" i="1" s="1"/>
  <c r="E227" i="1"/>
  <c r="F227" i="1"/>
  <c r="G227" i="1"/>
  <c r="H227" i="1"/>
  <c r="I227" i="1"/>
  <c r="J227" i="1"/>
  <c r="K227" i="1"/>
  <c r="L227" i="1"/>
  <c r="M227" i="1"/>
  <c r="D226" i="1"/>
  <c r="C226" i="1" s="1"/>
  <c r="E224" i="1"/>
  <c r="F224" i="1"/>
  <c r="G224" i="1"/>
  <c r="H224" i="1"/>
  <c r="I224" i="1"/>
  <c r="J224" i="1"/>
  <c r="K224" i="1"/>
  <c r="L224" i="1"/>
  <c r="M224" i="1"/>
  <c r="D223" i="1"/>
  <c r="C223" i="1" s="1"/>
  <c r="E221" i="1"/>
  <c r="F221" i="1"/>
  <c r="G221" i="1"/>
  <c r="H221" i="1"/>
  <c r="I221" i="1"/>
  <c r="J221" i="1"/>
  <c r="K221" i="1"/>
  <c r="L221" i="1"/>
  <c r="M221" i="1"/>
  <c r="D220" i="1"/>
  <c r="C220" i="1" s="1"/>
  <c r="E218" i="1"/>
  <c r="F218" i="1"/>
  <c r="G218" i="1"/>
  <c r="H218" i="1"/>
  <c r="I218" i="1"/>
  <c r="J218" i="1"/>
  <c r="K218" i="1"/>
  <c r="L218" i="1"/>
  <c r="M218" i="1"/>
  <c r="D217" i="1"/>
  <c r="E212" i="1"/>
  <c r="F212" i="1"/>
  <c r="G212" i="1"/>
  <c r="H212" i="1"/>
  <c r="I212" i="1"/>
  <c r="J212" i="1"/>
  <c r="K212" i="1"/>
  <c r="L212" i="1"/>
  <c r="M212" i="1"/>
  <c r="D211" i="1"/>
  <c r="C211" i="1" s="1"/>
  <c r="E209" i="1"/>
  <c r="F209" i="1"/>
  <c r="G209" i="1"/>
  <c r="H209" i="1"/>
  <c r="I209" i="1"/>
  <c r="J209" i="1"/>
  <c r="K209" i="1"/>
  <c r="L209" i="1"/>
  <c r="M209" i="1"/>
  <c r="D208" i="1"/>
  <c r="C208" i="1" s="1"/>
  <c r="E206" i="1"/>
  <c r="F206" i="1"/>
  <c r="G206" i="1"/>
  <c r="H206" i="1"/>
  <c r="I206" i="1"/>
  <c r="J206" i="1"/>
  <c r="K206" i="1"/>
  <c r="L206" i="1"/>
  <c r="M206" i="1"/>
  <c r="D205" i="1"/>
  <c r="E200" i="1"/>
  <c r="F200" i="1"/>
  <c r="G200" i="1"/>
  <c r="H200" i="1"/>
  <c r="I200" i="1"/>
  <c r="J200" i="1"/>
  <c r="K200" i="1"/>
  <c r="L200" i="1"/>
  <c r="M200" i="1"/>
  <c r="D199" i="1"/>
  <c r="D196" i="1" s="1"/>
  <c r="D391" i="1" l="1"/>
  <c r="C391" i="1"/>
  <c r="D202" i="1"/>
  <c r="D265" i="1"/>
  <c r="D214" i="1"/>
  <c r="C217" i="1"/>
  <c r="C214" i="1" s="1"/>
  <c r="C205" i="1"/>
  <c r="C202" i="1" s="1"/>
  <c r="C268" i="1"/>
  <c r="C265" i="1" s="1"/>
  <c r="C199" i="1"/>
  <c r="C196" i="1" s="1"/>
  <c r="E185" i="1"/>
  <c r="F185" i="1"/>
  <c r="G185" i="1"/>
  <c r="H185" i="1"/>
  <c r="I185" i="1"/>
  <c r="J185" i="1"/>
  <c r="K185" i="1"/>
  <c r="L185" i="1"/>
  <c r="M185" i="1"/>
  <c r="E188" i="1"/>
  <c r="F188" i="1"/>
  <c r="G188" i="1"/>
  <c r="H188" i="1"/>
  <c r="I188" i="1"/>
  <c r="J188" i="1"/>
  <c r="K188" i="1"/>
  <c r="L188" i="1"/>
  <c r="M188" i="1"/>
  <c r="E182" i="1"/>
  <c r="F182" i="1"/>
  <c r="G182" i="1"/>
  <c r="H182" i="1"/>
  <c r="I182" i="1"/>
  <c r="J182" i="1"/>
  <c r="K182" i="1"/>
  <c r="L182" i="1"/>
  <c r="M182" i="1"/>
  <c r="D181" i="1"/>
  <c r="E158" i="1"/>
  <c r="F158" i="1"/>
  <c r="G158" i="1"/>
  <c r="H158" i="1"/>
  <c r="I158" i="1"/>
  <c r="J158" i="1"/>
  <c r="K158" i="1"/>
  <c r="L158" i="1"/>
  <c r="M158" i="1"/>
  <c r="E161" i="1"/>
  <c r="F161" i="1"/>
  <c r="G161" i="1"/>
  <c r="H161" i="1"/>
  <c r="I161" i="1"/>
  <c r="J161" i="1"/>
  <c r="K161" i="1"/>
  <c r="L161" i="1"/>
  <c r="M161" i="1"/>
  <c r="E164" i="1"/>
  <c r="F164" i="1"/>
  <c r="G164" i="1"/>
  <c r="H164" i="1"/>
  <c r="I164" i="1"/>
  <c r="J164" i="1"/>
  <c r="K164" i="1"/>
  <c r="L164" i="1"/>
  <c r="M164" i="1"/>
  <c r="E167" i="1"/>
  <c r="F167" i="1"/>
  <c r="G167" i="1"/>
  <c r="H167" i="1"/>
  <c r="I167" i="1"/>
  <c r="J167" i="1"/>
  <c r="K167" i="1"/>
  <c r="L167" i="1"/>
  <c r="M167" i="1"/>
  <c r="E170" i="1"/>
  <c r="F170" i="1"/>
  <c r="G170" i="1"/>
  <c r="H170" i="1"/>
  <c r="I170" i="1"/>
  <c r="J170" i="1"/>
  <c r="K170" i="1"/>
  <c r="L170" i="1"/>
  <c r="M170" i="1"/>
  <c r="E173" i="1"/>
  <c r="F173" i="1"/>
  <c r="G173" i="1"/>
  <c r="H173" i="1"/>
  <c r="I173" i="1"/>
  <c r="J173" i="1"/>
  <c r="K173" i="1"/>
  <c r="L173" i="1"/>
  <c r="M173" i="1"/>
  <c r="E176" i="1"/>
  <c r="F176" i="1"/>
  <c r="G176" i="1"/>
  <c r="H176" i="1"/>
  <c r="I176" i="1"/>
  <c r="J176" i="1"/>
  <c r="K176" i="1"/>
  <c r="L176" i="1"/>
  <c r="M176" i="1"/>
  <c r="E155" i="1"/>
  <c r="F155" i="1"/>
  <c r="G155" i="1"/>
  <c r="H155" i="1"/>
  <c r="I155" i="1"/>
  <c r="J155" i="1"/>
  <c r="K155" i="1"/>
  <c r="L155" i="1"/>
  <c r="M155" i="1"/>
  <c r="E152" i="1"/>
  <c r="F152" i="1"/>
  <c r="G152" i="1"/>
  <c r="H152" i="1"/>
  <c r="I152" i="1"/>
  <c r="J152" i="1"/>
  <c r="K152" i="1"/>
  <c r="L152" i="1"/>
  <c r="M152" i="1"/>
  <c r="E149" i="1"/>
  <c r="F149" i="1"/>
  <c r="G149" i="1"/>
  <c r="H149" i="1"/>
  <c r="I149" i="1"/>
  <c r="J149" i="1"/>
  <c r="K149" i="1"/>
  <c r="L149" i="1"/>
  <c r="M149" i="1"/>
  <c r="D175" i="1"/>
  <c r="C175" i="1" s="1"/>
  <c r="D172" i="1"/>
  <c r="C172" i="1" s="1"/>
  <c r="D169" i="1"/>
  <c r="C169" i="1" s="1"/>
  <c r="D166" i="1"/>
  <c r="C166" i="1" s="1"/>
  <c r="D163" i="1"/>
  <c r="C163" i="1" s="1"/>
  <c r="D160" i="1"/>
  <c r="C160" i="1" s="1"/>
  <c r="D157" i="1"/>
  <c r="C157" i="1" s="1"/>
  <c r="D154" i="1"/>
  <c r="C154" i="1" s="1"/>
  <c r="D151" i="1"/>
  <c r="C151" i="1" s="1"/>
  <c r="D148" i="1"/>
  <c r="D150" i="1"/>
  <c r="C150" i="1" s="1"/>
  <c r="D130" i="1"/>
  <c r="D127" i="1" s="1"/>
  <c r="E140" i="1"/>
  <c r="F140" i="1"/>
  <c r="G140" i="1"/>
  <c r="H140" i="1"/>
  <c r="I140" i="1"/>
  <c r="J140" i="1"/>
  <c r="K140" i="1"/>
  <c r="L140" i="1"/>
  <c r="M140" i="1"/>
  <c r="D139" i="1"/>
  <c r="C139" i="1" s="1"/>
  <c r="E137" i="1"/>
  <c r="F137" i="1"/>
  <c r="G137" i="1"/>
  <c r="H137" i="1"/>
  <c r="I137" i="1"/>
  <c r="J137" i="1"/>
  <c r="K137" i="1"/>
  <c r="L137" i="1"/>
  <c r="M137" i="1"/>
  <c r="D136" i="1"/>
  <c r="D145" i="1" l="1"/>
  <c r="C130" i="1"/>
  <c r="C127" i="1" s="1"/>
  <c r="C136" i="1"/>
  <c r="C133" i="1" s="1"/>
  <c r="D133" i="1"/>
  <c r="D142" i="1" s="1"/>
  <c r="C148" i="1"/>
  <c r="C145" i="1" s="1"/>
  <c r="C181" i="1"/>
  <c r="K179" i="1"/>
  <c r="G179" i="1"/>
  <c r="M179" i="1"/>
  <c r="I179" i="1"/>
  <c r="E179" i="1"/>
  <c r="L179" i="1"/>
  <c r="H179" i="1"/>
  <c r="J179" i="1"/>
  <c r="F179" i="1"/>
  <c r="C152" i="1"/>
  <c r="D152" i="1"/>
  <c r="C142" i="1" l="1"/>
  <c r="E122" i="1"/>
  <c r="F122" i="1"/>
  <c r="G122" i="1"/>
  <c r="H122" i="1"/>
  <c r="I122" i="1"/>
  <c r="J122" i="1"/>
  <c r="K122" i="1"/>
  <c r="L122" i="1"/>
  <c r="M122" i="1"/>
  <c r="D121" i="1"/>
  <c r="C121" i="1" s="1"/>
  <c r="K119" i="1"/>
  <c r="L119" i="1"/>
  <c r="M119" i="1"/>
  <c r="E119" i="1"/>
  <c r="F119" i="1"/>
  <c r="G119" i="1"/>
  <c r="H119" i="1"/>
  <c r="I119" i="1"/>
  <c r="J119" i="1"/>
  <c r="D118" i="1"/>
  <c r="C118" i="1" s="1"/>
  <c r="E116" i="1"/>
  <c r="F116" i="1"/>
  <c r="G116" i="1"/>
  <c r="H116" i="1"/>
  <c r="I116" i="1"/>
  <c r="J116" i="1"/>
  <c r="K116" i="1"/>
  <c r="L116" i="1"/>
  <c r="M116" i="1"/>
  <c r="D115" i="1"/>
  <c r="C115" i="1" s="1"/>
  <c r="E113" i="1"/>
  <c r="F113" i="1"/>
  <c r="G113" i="1"/>
  <c r="H113" i="1"/>
  <c r="I113" i="1"/>
  <c r="J113" i="1"/>
  <c r="K113" i="1"/>
  <c r="L113" i="1"/>
  <c r="M113" i="1"/>
  <c r="D112" i="1"/>
  <c r="C112" i="1" s="1"/>
  <c r="E110" i="1"/>
  <c r="F110" i="1"/>
  <c r="G110" i="1"/>
  <c r="H110" i="1"/>
  <c r="I110" i="1"/>
  <c r="J110" i="1"/>
  <c r="K110" i="1"/>
  <c r="L110" i="1"/>
  <c r="M110" i="1"/>
  <c r="D109" i="1"/>
  <c r="C109" i="1" s="1"/>
  <c r="E107" i="1"/>
  <c r="F107" i="1"/>
  <c r="G107" i="1"/>
  <c r="H107" i="1"/>
  <c r="I107" i="1"/>
  <c r="J107" i="1"/>
  <c r="K107" i="1"/>
  <c r="L107" i="1"/>
  <c r="M107" i="1"/>
  <c r="D106" i="1"/>
  <c r="C106" i="1" s="1"/>
  <c r="E104" i="1"/>
  <c r="F104" i="1"/>
  <c r="G104" i="1"/>
  <c r="H104" i="1"/>
  <c r="I104" i="1"/>
  <c r="J104" i="1"/>
  <c r="K104" i="1"/>
  <c r="L104" i="1"/>
  <c r="M104" i="1"/>
  <c r="D103" i="1"/>
  <c r="C103" i="1" s="1"/>
  <c r="E101" i="1"/>
  <c r="F101" i="1"/>
  <c r="G101" i="1"/>
  <c r="H101" i="1"/>
  <c r="I101" i="1"/>
  <c r="J101" i="1"/>
  <c r="K101" i="1"/>
  <c r="L101" i="1"/>
  <c r="M101" i="1"/>
  <c r="D100" i="1"/>
  <c r="C100" i="1" s="1"/>
  <c r="E98" i="1"/>
  <c r="F98" i="1"/>
  <c r="G98" i="1"/>
  <c r="H98" i="1"/>
  <c r="I98" i="1"/>
  <c r="J98" i="1"/>
  <c r="K98" i="1"/>
  <c r="L98" i="1"/>
  <c r="M98" i="1"/>
  <c r="D97" i="1"/>
  <c r="C97" i="1" s="1"/>
  <c r="E92" i="1"/>
  <c r="F92" i="1"/>
  <c r="G92" i="1"/>
  <c r="H92" i="1"/>
  <c r="I92" i="1"/>
  <c r="J92" i="1"/>
  <c r="K92" i="1"/>
  <c r="L92" i="1"/>
  <c r="M92" i="1"/>
  <c r="D91" i="1"/>
  <c r="C91" i="1" s="1"/>
  <c r="E89" i="1"/>
  <c r="F89" i="1"/>
  <c r="G89" i="1"/>
  <c r="H89" i="1"/>
  <c r="I89" i="1"/>
  <c r="J89" i="1"/>
  <c r="K89" i="1"/>
  <c r="L89" i="1"/>
  <c r="M89" i="1"/>
  <c r="D88" i="1"/>
  <c r="E83" i="1"/>
  <c r="F83" i="1"/>
  <c r="G83" i="1"/>
  <c r="H83" i="1"/>
  <c r="I83" i="1"/>
  <c r="J83" i="1"/>
  <c r="K83" i="1"/>
  <c r="L83" i="1"/>
  <c r="M83" i="1"/>
  <c r="D82" i="1"/>
  <c r="C82" i="1" s="1"/>
  <c r="E74" i="1"/>
  <c r="F74" i="1"/>
  <c r="G74" i="1"/>
  <c r="H74" i="1"/>
  <c r="I74" i="1"/>
  <c r="J74" i="1"/>
  <c r="K74" i="1"/>
  <c r="L74" i="1"/>
  <c r="M74" i="1"/>
  <c r="D73" i="1"/>
  <c r="E68" i="1"/>
  <c r="F68" i="1"/>
  <c r="G68" i="1"/>
  <c r="H68" i="1"/>
  <c r="I68" i="1"/>
  <c r="J68" i="1"/>
  <c r="K68" i="1"/>
  <c r="L68" i="1"/>
  <c r="M68" i="1"/>
  <c r="E65" i="1"/>
  <c r="F65" i="1"/>
  <c r="G65" i="1"/>
  <c r="H65" i="1"/>
  <c r="I65" i="1"/>
  <c r="J65" i="1"/>
  <c r="K65" i="1"/>
  <c r="L65" i="1"/>
  <c r="M65" i="1"/>
  <c r="D64" i="1"/>
  <c r="C64" i="1" s="1"/>
  <c r="D67" i="1"/>
  <c r="E59" i="1"/>
  <c r="F59" i="1"/>
  <c r="G59" i="1"/>
  <c r="H59" i="1"/>
  <c r="I59" i="1"/>
  <c r="J59" i="1"/>
  <c r="K59" i="1"/>
  <c r="L59" i="1"/>
  <c r="M59" i="1"/>
  <c r="E56" i="1"/>
  <c r="F56" i="1"/>
  <c r="G56" i="1"/>
  <c r="H56" i="1"/>
  <c r="I56" i="1"/>
  <c r="J56" i="1"/>
  <c r="K56" i="1"/>
  <c r="L56" i="1"/>
  <c r="M56" i="1"/>
  <c r="E53" i="1"/>
  <c r="F53" i="1"/>
  <c r="G53" i="1"/>
  <c r="H53" i="1"/>
  <c r="I53" i="1"/>
  <c r="J53" i="1"/>
  <c r="K53" i="1"/>
  <c r="L53" i="1"/>
  <c r="M53" i="1"/>
  <c r="E50" i="1"/>
  <c r="F50" i="1"/>
  <c r="G50" i="1"/>
  <c r="H50" i="1"/>
  <c r="I50" i="1"/>
  <c r="J50" i="1"/>
  <c r="K50" i="1"/>
  <c r="L50" i="1"/>
  <c r="M50" i="1"/>
  <c r="E47" i="1"/>
  <c r="F47" i="1"/>
  <c r="G47" i="1"/>
  <c r="H47" i="1"/>
  <c r="I47" i="1"/>
  <c r="J47" i="1"/>
  <c r="K47" i="1"/>
  <c r="L47" i="1"/>
  <c r="M47" i="1"/>
  <c r="E44" i="1"/>
  <c r="F44" i="1"/>
  <c r="G44" i="1"/>
  <c r="H44" i="1"/>
  <c r="I44" i="1"/>
  <c r="J44" i="1"/>
  <c r="K44" i="1"/>
  <c r="L44" i="1"/>
  <c r="M44" i="1"/>
  <c r="E41" i="1"/>
  <c r="F41" i="1"/>
  <c r="G41" i="1"/>
  <c r="H41" i="1"/>
  <c r="I41" i="1"/>
  <c r="J41" i="1"/>
  <c r="K41" i="1"/>
  <c r="L41" i="1"/>
  <c r="M41" i="1"/>
  <c r="E38" i="1"/>
  <c r="F38" i="1"/>
  <c r="G38" i="1"/>
  <c r="H38" i="1"/>
  <c r="I38" i="1"/>
  <c r="J38" i="1"/>
  <c r="K38" i="1"/>
  <c r="L38" i="1"/>
  <c r="M38" i="1"/>
  <c r="E35" i="1"/>
  <c r="F35" i="1"/>
  <c r="G35" i="1"/>
  <c r="H35" i="1"/>
  <c r="I35" i="1"/>
  <c r="J35" i="1"/>
  <c r="K35" i="1"/>
  <c r="L35" i="1"/>
  <c r="M35" i="1"/>
  <c r="E32" i="1"/>
  <c r="F32" i="1"/>
  <c r="G32" i="1"/>
  <c r="H32" i="1"/>
  <c r="I32" i="1"/>
  <c r="J32" i="1"/>
  <c r="K32" i="1"/>
  <c r="L32" i="1"/>
  <c r="M32" i="1"/>
  <c r="E29" i="1"/>
  <c r="F29" i="1"/>
  <c r="G29" i="1"/>
  <c r="H29" i="1"/>
  <c r="I29" i="1"/>
  <c r="J29" i="1"/>
  <c r="K29" i="1"/>
  <c r="L29" i="1"/>
  <c r="M29" i="1"/>
  <c r="E26" i="1"/>
  <c r="F26" i="1"/>
  <c r="G26" i="1"/>
  <c r="H26" i="1"/>
  <c r="I26" i="1"/>
  <c r="J26" i="1"/>
  <c r="K26" i="1"/>
  <c r="L26" i="1"/>
  <c r="M26" i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58" i="1"/>
  <c r="C58" i="1" s="1"/>
  <c r="D52" i="1"/>
  <c r="C52" i="1" s="1"/>
  <c r="D49" i="1"/>
  <c r="C49" i="1" s="1"/>
  <c r="D46" i="1"/>
  <c r="C46" i="1" s="1"/>
  <c r="D43" i="1"/>
  <c r="C43" i="1" s="1"/>
  <c r="D40" i="1"/>
  <c r="C40" i="1" s="1"/>
  <c r="D37" i="1"/>
  <c r="C37" i="1" s="1"/>
  <c r="D34" i="1"/>
  <c r="C34" i="1" s="1"/>
  <c r="D31" i="1"/>
  <c r="C31" i="1" s="1"/>
  <c r="D28" i="1"/>
  <c r="C28" i="1" s="1"/>
  <c r="D25" i="1"/>
  <c r="C25" i="1" s="1"/>
  <c r="D22" i="1"/>
  <c r="C22" i="1" s="1"/>
  <c r="D19" i="1"/>
  <c r="D85" i="1" l="1"/>
  <c r="D124" i="1"/>
  <c r="C19" i="1"/>
  <c r="C88" i="1"/>
  <c r="C67" i="1"/>
  <c r="C73" i="1"/>
  <c r="C85" i="1" s="1"/>
  <c r="L95" i="1"/>
  <c r="M95" i="1"/>
  <c r="K125" i="1" l="1"/>
  <c r="M125" i="1"/>
  <c r="L125" i="1"/>
  <c r="K95" i="1"/>
  <c r="J125" i="1" l="1"/>
  <c r="J95" i="1"/>
  <c r="I125" i="1" l="1"/>
  <c r="I95" i="1"/>
  <c r="D486" i="1"/>
  <c r="H125" i="1" l="1"/>
  <c r="C486" i="1"/>
  <c r="C488" i="1" s="1"/>
  <c r="D488" i="1"/>
  <c r="H95" i="1"/>
  <c r="H126" i="1"/>
  <c r="H128" i="1" l="1"/>
  <c r="H141" i="1"/>
  <c r="H143" i="1" s="1"/>
  <c r="G125" i="1"/>
  <c r="G95" i="1"/>
  <c r="E126" i="1"/>
  <c r="F126" i="1"/>
  <c r="G126" i="1"/>
  <c r="I126" i="1"/>
  <c r="J126" i="1"/>
  <c r="K126" i="1"/>
  <c r="L126" i="1"/>
  <c r="M126" i="1"/>
  <c r="D129" i="1"/>
  <c r="D131" i="1" s="1"/>
  <c r="J128" i="1" l="1"/>
  <c r="J141" i="1"/>
  <c r="J143" i="1" s="1"/>
  <c r="E128" i="1"/>
  <c r="E141" i="1"/>
  <c r="E143" i="1" s="1"/>
  <c r="K141" i="1"/>
  <c r="K143" i="1" s="1"/>
  <c r="K128" i="1"/>
  <c r="F128" i="1"/>
  <c r="F141" i="1"/>
  <c r="F143" i="1" s="1"/>
  <c r="M128" i="1"/>
  <c r="M141" i="1"/>
  <c r="M143" i="1" s="1"/>
  <c r="I128" i="1"/>
  <c r="I141" i="1"/>
  <c r="I143" i="1" s="1"/>
  <c r="L128" i="1"/>
  <c r="L141" i="1"/>
  <c r="L143" i="1" s="1"/>
  <c r="G141" i="1"/>
  <c r="G143" i="1" s="1"/>
  <c r="G128" i="1"/>
  <c r="F125" i="1"/>
  <c r="D126" i="1"/>
  <c r="D128" i="1" s="1"/>
  <c r="F95" i="1"/>
  <c r="C129" i="1"/>
  <c r="D543" i="1"/>
  <c r="E125" i="1" l="1"/>
  <c r="C131" i="1"/>
  <c r="C126" i="1"/>
  <c r="C128" i="1" s="1"/>
  <c r="C543" i="1"/>
  <c r="C545" i="1" s="1"/>
  <c r="D545" i="1"/>
  <c r="E95" i="1"/>
  <c r="D378" i="1"/>
  <c r="C378" i="1" l="1"/>
  <c r="C380" i="1" s="1"/>
  <c r="D380" i="1"/>
  <c r="C94" i="1"/>
  <c r="C124" i="1" s="1"/>
  <c r="D78" i="1"/>
  <c r="D80" i="1" s="1"/>
  <c r="D81" i="1"/>
  <c r="D83" i="1" s="1"/>
  <c r="D540" i="1" l="1"/>
  <c r="D537" i="1"/>
  <c r="D534" i="1"/>
  <c r="D531" i="1"/>
  <c r="D528" i="1"/>
  <c r="D525" i="1"/>
  <c r="D516" i="1"/>
  <c r="C540" i="1" l="1"/>
  <c r="C542" i="1" s="1"/>
  <c r="D542" i="1"/>
  <c r="C537" i="1"/>
  <c r="C539" i="1" s="1"/>
  <c r="D539" i="1"/>
  <c r="C534" i="1"/>
  <c r="C536" i="1" s="1"/>
  <c r="D536" i="1"/>
  <c r="C531" i="1"/>
  <c r="C533" i="1" s="1"/>
  <c r="D533" i="1"/>
  <c r="C528" i="1"/>
  <c r="C530" i="1" s="1"/>
  <c r="D530" i="1"/>
  <c r="C525" i="1"/>
  <c r="C527" i="1" s="1"/>
  <c r="D527" i="1"/>
  <c r="C516" i="1"/>
  <c r="C518" i="1" s="1"/>
  <c r="D518" i="1"/>
  <c r="D187" i="1"/>
  <c r="C187" i="1" s="1"/>
  <c r="D117" i="1" l="1"/>
  <c r="C117" i="1" l="1"/>
  <c r="C119" i="1" s="1"/>
  <c r="D119" i="1"/>
  <c r="D183" i="1"/>
  <c r="D184" i="1"/>
  <c r="D178" i="1" l="1"/>
  <c r="D262" i="1" s="1"/>
  <c r="C184" i="1"/>
  <c r="D185" i="1"/>
  <c r="D114" i="1"/>
  <c r="D384" i="1"/>
  <c r="D594" i="1"/>
  <c r="D597" i="1"/>
  <c r="D258" i="1"/>
  <c r="D369" i="1"/>
  <c r="D285" i="1"/>
  <c r="D591" i="1"/>
  <c r="D108" i="1"/>
  <c r="D111" i="1"/>
  <c r="D99" i="1"/>
  <c r="D102" i="1"/>
  <c r="D105" i="1"/>
  <c r="D366" i="1"/>
  <c r="C178" i="1" l="1"/>
  <c r="C262" i="1" s="1"/>
  <c r="C594" i="1"/>
  <c r="C596" i="1" s="1"/>
  <c r="D596" i="1"/>
  <c r="C597" i="1"/>
  <c r="C599" i="1" s="1"/>
  <c r="D599" i="1"/>
  <c r="C591" i="1"/>
  <c r="C593" i="1" s="1"/>
  <c r="D593" i="1"/>
  <c r="C384" i="1"/>
  <c r="C386" i="1" s="1"/>
  <c r="D386" i="1"/>
  <c r="C366" i="1"/>
  <c r="C368" i="1" s="1"/>
  <c r="D368" i="1"/>
  <c r="C369" i="1"/>
  <c r="C371" i="1" s="1"/>
  <c r="D371" i="1"/>
  <c r="C285" i="1"/>
  <c r="C287" i="1" s="1"/>
  <c r="D287" i="1"/>
  <c r="C258" i="1"/>
  <c r="C260" i="1" s="1"/>
  <c r="D260" i="1"/>
  <c r="C114" i="1"/>
  <c r="C116" i="1" s="1"/>
  <c r="D116" i="1"/>
  <c r="C111" i="1"/>
  <c r="C113" i="1" s="1"/>
  <c r="D113" i="1"/>
  <c r="C108" i="1"/>
  <c r="C110" i="1" s="1"/>
  <c r="D110" i="1"/>
  <c r="C105" i="1"/>
  <c r="C107" i="1" s="1"/>
  <c r="D107" i="1"/>
  <c r="C102" i="1"/>
  <c r="C104" i="1" s="1"/>
  <c r="D104" i="1"/>
  <c r="C99" i="1"/>
  <c r="C101" i="1" s="1"/>
  <c r="D101" i="1"/>
  <c r="D573" i="1"/>
  <c r="C573" i="1" l="1"/>
  <c r="C575" i="1" s="1"/>
  <c r="D575" i="1"/>
  <c r="D55" i="1"/>
  <c r="D16" i="1" s="1"/>
  <c r="D70" i="1" s="1"/>
  <c r="D601" i="1" s="1"/>
  <c r="C55" i="1" l="1"/>
  <c r="C16" i="1" s="1"/>
  <c r="C70" i="1" s="1"/>
  <c r="C601" i="1" s="1"/>
  <c r="D507" i="1"/>
  <c r="D396" i="1"/>
  <c r="D399" i="1"/>
  <c r="D402" i="1"/>
  <c r="D405" i="1"/>
  <c r="D408" i="1"/>
  <c r="D411" i="1"/>
  <c r="D414" i="1"/>
  <c r="D417" i="1"/>
  <c r="D420" i="1"/>
  <c r="D423" i="1"/>
  <c r="D426" i="1"/>
  <c r="D429" i="1"/>
  <c r="D432" i="1"/>
  <c r="D435" i="1"/>
  <c r="D438" i="1"/>
  <c r="D441" i="1"/>
  <c r="D444" i="1"/>
  <c r="D447" i="1"/>
  <c r="D450" i="1"/>
  <c r="D453" i="1"/>
  <c r="D456" i="1"/>
  <c r="D462" i="1"/>
  <c r="D465" i="1"/>
  <c r="D468" i="1"/>
  <c r="D471" i="1"/>
  <c r="D474" i="1"/>
  <c r="D477" i="1"/>
  <c r="D480" i="1"/>
  <c r="D483" i="1"/>
  <c r="D489" i="1"/>
  <c r="D492" i="1"/>
  <c r="D495" i="1"/>
  <c r="D498" i="1"/>
  <c r="D501" i="1"/>
  <c r="D504" i="1"/>
  <c r="D510" i="1"/>
  <c r="D513" i="1"/>
  <c r="D519" i="1"/>
  <c r="D522" i="1"/>
  <c r="D582" i="1"/>
  <c r="D579" i="1"/>
  <c r="D267" i="1"/>
  <c r="D270" i="1"/>
  <c r="D273" i="1"/>
  <c r="D276" i="1"/>
  <c r="D279" i="1"/>
  <c r="D282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C81" i="1"/>
  <c r="C83" i="1" s="1"/>
  <c r="C78" i="1"/>
  <c r="C80" i="1" s="1"/>
  <c r="D87" i="1"/>
  <c r="D93" i="1"/>
  <c r="D90" i="1"/>
  <c r="D96" i="1"/>
  <c r="D120" i="1"/>
  <c r="D180" i="1"/>
  <c r="C183" i="1"/>
  <c r="C185" i="1" s="1"/>
  <c r="D186" i="1"/>
  <c r="D225" i="1"/>
  <c r="D216" i="1"/>
  <c r="D219" i="1"/>
  <c r="D222" i="1"/>
  <c r="D228" i="1"/>
  <c r="D231" i="1"/>
  <c r="D234" i="1"/>
  <c r="D237" i="1"/>
  <c r="D240" i="1"/>
  <c r="D243" i="1"/>
  <c r="D246" i="1"/>
  <c r="D249" i="1"/>
  <c r="D252" i="1"/>
  <c r="D255" i="1"/>
  <c r="D204" i="1"/>
  <c r="D207" i="1"/>
  <c r="D210" i="1"/>
  <c r="D198" i="1"/>
  <c r="D195" i="1" s="1"/>
  <c r="D197" i="1" s="1"/>
  <c r="D147" i="1"/>
  <c r="D153" i="1"/>
  <c r="D156" i="1"/>
  <c r="D159" i="1"/>
  <c r="D162" i="1"/>
  <c r="D165" i="1"/>
  <c r="D168" i="1"/>
  <c r="D171" i="1"/>
  <c r="D174" i="1"/>
  <c r="D549" i="1"/>
  <c r="D552" i="1"/>
  <c r="D555" i="1"/>
  <c r="D561" i="1"/>
  <c r="D564" i="1"/>
  <c r="D558" i="1"/>
  <c r="D567" i="1"/>
  <c r="D570" i="1"/>
  <c r="D576" i="1"/>
  <c r="D585" i="1"/>
  <c r="D588" i="1"/>
  <c r="D135" i="1"/>
  <c r="D138" i="1"/>
  <c r="D291" i="1"/>
  <c r="D294" i="1"/>
  <c r="D297" i="1"/>
  <c r="D300" i="1"/>
  <c r="D303" i="1"/>
  <c r="D309" i="1"/>
  <c r="D312" i="1"/>
  <c r="D315" i="1"/>
  <c r="D318" i="1"/>
  <c r="D321" i="1"/>
  <c r="D324" i="1"/>
  <c r="D327" i="1"/>
  <c r="D330" i="1"/>
  <c r="D333" i="1"/>
  <c r="D336" i="1"/>
  <c r="D339" i="1"/>
  <c r="D345" i="1"/>
  <c r="D348" i="1"/>
  <c r="D351" i="1"/>
  <c r="D354" i="1"/>
  <c r="D357" i="1"/>
  <c r="D360" i="1"/>
  <c r="D363" i="1"/>
  <c r="D375" i="1"/>
  <c r="D372" i="1" s="1"/>
  <c r="D374" i="1" s="1"/>
  <c r="D381" i="1"/>
  <c r="D387" i="1"/>
  <c r="E75" i="1"/>
  <c r="F75" i="1"/>
  <c r="G75" i="1"/>
  <c r="H75" i="1"/>
  <c r="I75" i="1"/>
  <c r="J75" i="1"/>
  <c r="K75" i="1"/>
  <c r="L75" i="1"/>
  <c r="M75" i="1"/>
  <c r="D393" i="1" l="1"/>
  <c r="D395" i="1" s="1"/>
  <c r="D177" i="1"/>
  <c r="D264" i="1"/>
  <c r="D266" i="1" s="1"/>
  <c r="J84" i="1"/>
  <c r="J600" i="1" s="1"/>
  <c r="J602" i="1" s="1"/>
  <c r="J77" i="1"/>
  <c r="F84" i="1"/>
  <c r="F600" i="1" s="1"/>
  <c r="F602" i="1" s="1"/>
  <c r="F77" i="1"/>
  <c r="M84" i="1"/>
  <c r="M600" i="1" s="1"/>
  <c r="M602" i="1" s="1"/>
  <c r="M77" i="1"/>
  <c r="E84" i="1"/>
  <c r="E600" i="1" s="1"/>
  <c r="E602" i="1" s="1"/>
  <c r="E77" i="1"/>
  <c r="L84" i="1"/>
  <c r="L600" i="1" s="1"/>
  <c r="L602" i="1" s="1"/>
  <c r="L77" i="1"/>
  <c r="H84" i="1"/>
  <c r="H600" i="1" s="1"/>
  <c r="H602" i="1" s="1"/>
  <c r="H77" i="1"/>
  <c r="I84" i="1"/>
  <c r="I600" i="1" s="1"/>
  <c r="I602" i="1" s="1"/>
  <c r="I77" i="1"/>
  <c r="K84" i="1"/>
  <c r="K600" i="1" s="1"/>
  <c r="K602" i="1" s="1"/>
  <c r="K77" i="1"/>
  <c r="G84" i="1"/>
  <c r="G600" i="1" s="1"/>
  <c r="G602" i="1" s="1"/>
  <c r="G77" i="1"/>
  <c r="D179" i="1"/>
  <c r="D551" i="1"/>
  <c r="D546" i="1"/>
  <c r="D548" i="1" s="1"/>
  <c r="D132" i="1"/>
  <c r="D144" i="1"/>
  <c r="D146" i="1" s="1"/>
  <c r="D213" i="1"/>
  <c r="D201" i="1"/>
  <c r="D203" i="1" s="1"/>
  <c r="D398" i="1"/>
  <c r="D306" i="1"/>
  <c r="D308" i="1" s="1"/>
  <c r="D342" i="1"/>
  <c r="D344" i="1" s="1"/>
  <c r="D288" i="1"/>
  <c r="D74" i="1"/>
  <c r="D15" i="1"/>
  <c r="D17" i="1" s="1"/>
  <c r="D89" i="1"/>
  <c r="D123" i="1"/>
  <c r="D125" i="1" s="1"/>
  <c r="C588" i="1"/>
  <c r="C590" i="1" s="1"/>
  <c r="D590" i="1"/>
  <c r="C585" i="1"/>
  <c r="C587" i="1" s="1"/>
  <c r="D587" i="1"/>
  <c r="C582" i="1"/>
  <c r="C584" i="1" s="1"/>
  <c r="D584" i="1"/>
  <c r="C579" i="1"/>
  <c r="C581" i="1" s="1"/>
  <c r="D581" i="1"/>
  <c r="C576" i="1"/>
  <c r="C578" i="1" s="1"/>
  <c r="D578" i="1"/>
  <c r="C570" i="1"/>
  <c r="C572" i="1" s="1"/>
  <c r="D572" i="1"/>
  <c r="C567" i="1"/>
  <c r="C569" i="1" s="1"/>
  <c r="D569" i="1"/>
  <c r="C564" i="1"/>
  <c r="C566" i="1" s="1"/>
  <c r="D566" i="1"/>
  <c r="C561" i="1"/>
  <c r="C563" i="1" s="1"/>
  <c r="D563" i="1"/>
  <c r="C558" i="1"/>
  <c r="C560" i="1" s="1"/>
  <c r="D560" i="1"/>
  <c r="C555" i="1"/>
  <c r="C557" i="1" s="1"/>
  <c r="D557" i="1"/>
  <c r="C552" i="1"/>
  <c r="C554" i="1" s="1"/>
  <c r="D554" i="1"/>
  <c r="C501" i="1"/>
  <c r="C503" i="1" s="1"/>
  <c r="D503" i="1"/>
  <c r="C399" i="1"/>
  <c r="D401" i="1"/>
  <c r="C498" i="1"/>
  <c r="C500" i="1" s="1"/>
  <c r="D500" i="1"/>
  <c r="C483" i="1"/>
  <c r="C485" i="1" s="1"/>
  <c r="D485" i="1"/>
  <c r="C456" i="1"/>
  <c r="C458" i="1" s="1"/>
  <c r="D458" i="1"/>
  <c r="C510" i="1"/>
  <c r="C512" i="1" s="1"/>
  <c r="D512" i="1"/>
  <c r="C495" i="1"/>
  <c r="C497" i="1" s="1"/>
  <c r="D497" i="1"/>
  <c r="C480" i="1"/>
  <c r="C482" i="1" s="1"/>
  <c r="D482" i="1"/>
  <c r="C453" i="1"/>
  <c r="C455" i="1" s="1"/>
  <c r="D455" i="1"/>
  <c r="C417" i="1"/>
  <c r="C419" i="1" s="1"/>
  <c r="D419" i="1"/>
  <c r="C504" i="1"/>
  <c r="C506" i="1" s="1"/>
  <c r="D506" i="1"/>
  <c r="C477" i="1"/>
  <c r="C479" i="1" s="1"/>
  <c r="D479" i="1"/>
  <c r="C414" i="1"/>
  <c r="C416" i="1" s="1"/>
  <c r="D416" i="1"/>
  <c r="C402" i="1"/>
  <c r="C404" i="1" s="1"/>
  <c r="D404" i="1"/>
  <c r="C522" i="1"/>
  <c r="C524" i="1" s="1"/>
  <c r="D524" i="1"/>
  <c r="C519" i="1"/>
  <c r="C521" i="1" s="1"/>
  <c r="D521" i="1"/>
  <c r="C513" i="1"/>
  <c r="C515" i="1" s="1"/>
  <c r="D515" i="1"/>
  <c r="C507" i="1"/>
  <c r="C509" i="1" s="1"/>
  <c r="D509" i="1"/>
  <c r="C492" i="1"/>
  <c r="C494" i="1" s="1"/>
  <c r="D494" i="1"/>
  <c r="C489" i="1"/>
  <c r="C491" i="1" s="1"/>
  <c r="D491" i="1"/>
  <c r="C474" i="1"/>
  <c r="C476" i="1" s="1"/>
  <c r="D476" i="1"/>
  <c r="C471" i="1"/>
  <c r="C473" i="1" s="1"/>
  <c r="D473" i="1"/>
  <c r="C468" i="1"/>
  <c r="C470" i="1" s="1"/>
  <c r="D470" i="1"/>
  <c r="C465" i="1"/>
  <c r="C467" i="1" s="1"/>
  <c r="D467" i="1"/>
  <c r="C462" i="1"/>
  <c r="C464" i="1" s="1"/>
  <c r="D464" i="1"/>
  <c r="C450" i="1"/>
  <c r="C452" i="1" s="1"/>
  <c r="D452" i="1"/>
  <c r="C447" i="1"/>
  <c r="C449" i="1" s="1"/>
  <c r="D449" i="1"/>
  <c r="C444" i="1"/>
  <c r="C446" i="1" s="1"/>
  <c r="D446" i="1"/>
  <c r="C441" i="1"/>
  <c r="C443" i="1" s="1"/>
  <c r="D443" i="1"/>
  <c r="C438" i="1"/>
  <c r="C440" i="1" s="1"/>
  <c r="D440" i="1"/>
  <c r="C435" i="1"/>
  <c r="C437" i="1" s="1"/>
  <c r="D437" i="1"/>
  <c r="C432" i="1"/>
  <c r="C434" i="1" s="1"/>
  <c r="D434" i="1"/>
  <c r="C429" i="1"/>
  <c r="C431" i="1" s="1"/>
  <c r="D431" i="1"/>
  <c r="C426" i="1"/>
  <c r="C428" i="1" s="1"/>
  <c r="D428" i="1"/>
  <c r="C423" i="1"/>
  <c r="C425" i="1" s="1"/>
  <c r="D425" i="1"/>
  <c r="C420" i="1"/>
  <c r="C422" i="1" s="1"/>
  <c r="D422" i="1"/>
  <c r="C411" i="1"/>
  <c r="C413" i="1" s="1"/>
  <c r="D413" i="1"/>
  <c r="C408" i="1"/>
  <c r="C410" i="1" s="1"/>
  <c r="D410" i="1"/>
  <c r="C405" i="1"/>
  <c r="C407" i="1" s="1"/>
  <c r="D407" i="1"/>
  <c r="C387" i="1"/>
  <c r="C389" i="1" s="1"/>
  <c r="D389" i="1"/>
  <c r="C381" i="1"/>
  <c r="C383" i="1" s="1"/>
  <c r="D383" i="1"/>
  <c r="D377" i="1"/>
  <c r="D347" i="1"/>
  <c r="C318" i="1"/>
  <c r="C320" i="1" s="1"/>
  <c r="D320" i="1"/>
  <c r="C354" i="1"/>
  <c r="C356" i="1" s="1"/>
  <c r="D356" i="1"/>
  <c r="C327" i="1"/>
  <c r="C329" i="1" s="1"/>
  <c r="D329" i="1"/>
  <c r="C363" i="1"/>
  <c r="C365" i="1" s="1"/>
  <c r="D365" i="1"/>
  <c r="C351" i="1"/>
  <c r="C353" i="1" s="1"/>
  <c r="D353" i="1"/>
  <c r="C312" i="1"/>
  <c r="C314" i="1" s="1"/>
  <c r="D314" i="1"/>
  <c r="C357" i="1"/>
  <c r="C359" i="1" s="1"/>
  <c r="D359" i="1"/>
  <c r="C330" i="1"/>
  <c r="C332" i="1" s="1"/>
  <c r="D332" i="1"/>
  <c r="C303" i="1"/>
  <c r="C305" i="1" s="1"/>
  <c r="D305" i="1"/>
  <c r="C315" i="1"/>
  <c r="C317" i="1" s="1"/>
  <c r="D317" i="1"/>
  <c r="C360" i="1"/>
  <c r="C362" i="1" s="1"/>
  <c r="D362" i="1"/>
  <c r="C348" i="1"/>
  <c r="C350" i="1" s="1"/>
  <c r="D350" i="1"/>
  <c r="C333" i="1"/>
  <c r="C335" i="1" s="1"/>
  <c r="D335" i="1"/>
  <c r="C321" i="1"/>
  <c r="C323" i="1" s="1"/>
  <c r="D323" i="1"/>
  <c r="C339" i="1"/>
  <c r="C341" i="1" s="1"/>
  <c r="D341" i="1"/>
  <c r="C336" i="1"/>
  <c r="C338" i="1" s="1"/>
  <c r="D338" i="1"/>
  <c r="C324" i="1"/>
  <c r="C326" i="1" s="1"/>
  <c r="D326" i="1"/>
  <c r="D311" i="1"/>
  <c r="C294" i="1"/>
  <c r="C296" i="1" s="1"/>
  <c r="D296" i="1"/>
  <c r="C300" i="1"/>
  <c r="C302" i="1" s="1"/>
  <c r="D302" i="1"/>
  <c r="C297" i="1"/>
  <c r="C299" i="1" s="1"/>
  <c r="D299" i="1"/>
  <c r="D293" i="1"/>
  <c r="C234" i="1"/>
  <c r="C236" i="1" s="1"/>
  <c r="D236" i="1"/>
  <c r="C276" i="1"/>
  <c r="C278" i="1" s="1"/>
  <c r="D278" i="1"/>
  <c r="C231" i="1"/>
  <c r="C233" i="1" s="1"/>
  <c r="D233" i="1"/>
  <c r="C273" i="1"/>
  <c r="C275" i="1" s="1"/>
  <c r="D275" i="1"/>
  <c r="C225" i="1"/>
  <c r="C227" i="1" s="1"/>
  <c r="D227" i="1"/>
  <c r="C282" i="1"/>
  <c r="C284" i="1" s="1"/>
  <c r="D284" i="1"/>
  <c r="C270" i="1"/>
  <c r="C272" i="1" s="1"/>
  <c r="D272" i="1"/>
  <c r="C237" i="1"/>
  <c r="C239" i="1" s="1"/>
  <c r="D239" i="1"/>
  <c r="C222" i="1"/>
  <c r="C224" i="1" s="1"/>
  <c r="D224" i="1"/>
  <c r="C279" i="1"/>
  <c r="C281" i="1" s="1"/>
  <c r="D281" i="1"/>
  <c r="D269" i="1"/>
  <c r="C255" i="1"/>
  <c r="C257" i="1" s="1"/>
  <c r="D257" i="1"/>
  <c r="C243" i="1"/>
  <c r="C245" i="1" s="1"/>
  <c r="D245" i="1"/>
  <c r="C252" i="1"/>
  <c r="C254" i="1" s="1"/>
  <c r="D254" i="1"/>
  <c r="C240" i="1"/>
  <c r="C242" i="1" s="1"/>
  <c r="D242" i="1"/>
  <c r="C228" i="1"/>
  <c r="C230" i="1" s="1"/>
  <c r="D230" i="1"/>
  <c r="C249" i="1"/>
  <c r="C251" i="1" s="1"/>
  <c r="D251" i="1"/>
  <c r="C246" i="1"/>
  <c r="C248" i="1" s="1"/>
  <c r="D248" i="1"/>
  <c r="C198" i="1"/>
  <c r="D200" i="1"/>
  <c r="C210" i="1"/>
  <c r="C212" i="1" s="1"/>
  <c r="D212" i="1"/>
  <c r="C207" i="1"/>
  <c r="C209" i="1" s="1"/>
  <c r="D209" i="1"/>
  <c r="D206" i="1"/>
  <c r="D218" i="1"/>
  <c r="C219" i="1"/>
  <c r="C221" i="1" s="1"/>
  <c r="D221" i="1"/>
  <c r="D182" i="1"/>
  <c r="C186" i="1"/>
  <c r="C188" i="1" s="1"/>
  <c r="D188" i="1"/>
  <c r="C171" i="1"/>
  <c r="C173" i="1" s="1"/>
  <c r="D173" i="1"/>
  <c r="C159" i="1"/>
  <c r="C161" i="1" s="1"/>
  <c r="D161" i="1"/>
  <c r="C168" i="1"/>
  <c r="C170" i="1" s="1"/>
  <c r="D170" i="1"/>
  <c r="C156" i="1"/>
  <c r="C158" i="1" s="1"/>
  <c r="D158" i="1"/>
  <c r="C165" i="1"/>
  <c r="C167" i="1" s="1"/>
  <c r="D167" i="1"/>
  <c r="C153" i="1"/>
  <c r="C155" i="1" s="1"/>
  <c r="D155" i="1"/>
  <c r="C174" i="1"/>
  <c r="C176" i="1" s="1"/>
  <c r="D176" i="1"/>
  <c r="C162" i="1"/>
  <c r="C164" i="1" s="1"/>
  <c r="D164" i="1"/>
  <c r="D149" i="1"/>
  <c r="C138" i="1"/>
  <c r="C140" i="1" s="1"/>
  <c r="D140" i="1"/>
  <c r="D137" i="1"/>
  <c r="C93" i="1"/>
  <c r="C95" i="1" s="1"/>
  <c r="D95" i="1"/>
  <c r="C96" i="1"/>
  <c r="C98" i="1" s="1"/>
  <c r="D98" i="1"/>
  <c r="C75" i="1"/>
  <c r="C77" i="1" s="1"/>
  <c r="C90" i="1"/>
  <c r="C92" i="1" s="1"/>
  <c r="D92" i="1"/>
  <c r="C120" i="1"/>
  <c r="C122" i="1" s="1"/>
  <c r="D122" i="1"/>
  <c r="C63" i="1"/>
  <c r="C65" i="1" s="1"/>
  <c r="D65" i="1"/>
  <c r="C66" i="1"/>
  <c r="C68" i="1" s="1"/>
  <c r="D68" i="1"/>
  <c r="C54" i="1"/>
  <c r="C56" i="1" s="1"/>
  <c r="D56" i="1"/>
  <c r="C42" i="1"/>
  <c r="C44" i="1" s="1"/>
  <c r="D44" i="1"/>
  <c r="C30" i="1"/>
  <c r="C32" i="1" s="1"/>
  <c r="D32" i="1"/>
  <c r="C51" i="1"/>
  <c r="C53" i="1" s="1"/>
  <c r="D53" i="1"/>
  <c r="C39" i="1"/>
  <c r="C41" i="1" s="1"/>
  <c r="D41" i="1"/>
  <c r="C27" i="1"/>
  <c r="C29" i="1" s="1"/>
  <c r="D29" i="1"/>
  <c r="C57" i="1"/>
  <c r="C59" i="1" s="1"/>
  <c r="D59" i="1"/>
  <c r="C48" i="1"/>
  <c r="C50" i="1" s="1"/>
  <c r="D50" i="1"/>
  <c r="C36" i="1"/>
  <c r="C38" i="1" s="1"/>
  <c r="D38" i="1"/>
  <c r="C24" i="1"/>
  <c r="C26" i="1" s="1"/>
  <c r="D26" i="1"/>
  <c r="C21" i="1"/>
  <c r="C23" i="1" s="1"/>
  <c r="D23" i="1"/>
  <c r="C45" i="1"/>
  <c r="C47" i="1" s="1"/>
  <c r="D47" i="1"/>
  <c r="C33" i="1"/>
  <c r="C35" i="1" s="1"/>
  <c r="D35" i="1"/>
  <c r="D20" i="1"/>
  <c r="C18" i="1"/>
  <c r="C396" i="1"/>
  <c r="C309" i="1"/>
  <c r="C135" i="1"/>
  <c r="C180" i="1"/>
  <c r="C72" i="1"/>
  <c r="C147" i="1"/>
  <c r="C204" i="1"/>
  <c r="C549" i="1"/>
  <c r="C375" i="1"/>
  <c r="C291" i="1"/>
  <c r="C216" i="1"/>
  <c r="C345" i="1"/>
  <c r="C267" i="1"/>
  <c r="C87" i="1"/>
  <c r="D75" i="1"/>
  <c r="C177" i="1" l="1"/>
  <c r="C179" i="1" s="1"/>
  <c r="C393" i="1"/>
  <c r="J86" i="1"/>
  <c r="I86" i="1"/>
  <c r="K86" i="1"/>
  <c r="L86" i="1"/>
  <c r="E86" i="1"/>
  <c r="G86" i="1"/>
  <c r="M86" i="1"/>
  <c r="F86" i="1"/>
  <c r="D84" i="1"/>
  <c r="D86" i="1" s="1"/>
  <c r="D77" i="1"/>
  <c r="H86" i="1"/>
  <c r="C546" i="1"/>
  <c r="C548" i="1" s="1"/>
  <c r="D215" i="1"/>
  <c r="D261" i="1"/>
  <c r="D263" i="1" s="1"/>
  <c r="D141" i="1"/>
  <c r="D143" i="1" s="1"/>
  <c r="D134" i="1"/>
  <c r="C398" i="1"/>
  <c r="D390" i="1"/>
  <c r="D392" i="1" s="1"/>
  <c r="D290" i="1"/>
  <c r="D69" i="1"/>
  <c r="C288" i="1"/>
  <c r="C401" i="1"/>
  <c r="C15" i="1"/>
  <c r="C17" i="1" s="1"/>
  <c r="C551" i="1"/>
  <c r="C377" i="1"/>
  <c r="C372" i="1"/>
  <c r="C374" i="1" s="1"/>
  <c r="C347" i="1"/>
  <c r="C342" i="1"/>
  <c r="C344" i="1" s="1"/>
  <c r="C311" i="1"/>
  <c r="C306" i="1"/>
  <c r="C308" i="1" s="1"/>
  <c r="C293" i="1"/>
  <c r="C264" i="1"/>
  <c r="C266" i="1" s="1"/>
  <c r="C269" i="1"/>
  <c r="C201" i="1"/>
  <c r="C203" i="1" s="1"/>
  <c r="C206" i="1"/>
  <c r="C200" i="1"/>
  <c r="C195" i="1"/>
  <c r="C197" i="1" s="1"/>
  <c r="C218" i="1"/>
  <c r="C213" i="1"/>
  <c r="C215" i="1" s="1"/>
  <c r="C182" i="1"/>
  <c r="C149" i="1"/>
  <c r="C144" i="1"/>
  <c r="C146" i="1" s="1"/>
  <c r="C132" i="1"/>
  <c r="C134" i="1" s="1"/>
  <c r="C137" i="1"/>
  <c r="C123" i="1"/>
  <c r="C125" i="1" s="1"/>
  <c r="C89" i="1"/>
  <c r="C84" i="1"/>
  <c r="C86" i="1" s="1"/>
  <c r="C74" i="1"/>
  <c r="C20" i="1"/>
  <c r="C390" i="1" l="1"/>
  <c r="D600" i="1"/>
  <c r="D602" i="1" s="1"/>
  <c r="D71" i="1"/>
  <c r="C395" i="1"/>
  <c r="C290" i="1"/>
  <c r="C141" i="1"/>
  <c r="C143" i="1" s="1"/>
  <c r="C261" i="1"/>
  <c r="C263" i="1" s="1"/>
  <c r="C69" i="1"/>
  <c r="C392" i="1" l="1"/>
  <c r="C600" i="1"/>
  <c r="C602" i="1" s="1"/>
  <c r="C71" i="1"/>
</calcChain>
</file>

<file path=xl/sharedStrings.xml><?xml version="1.0" encoding="utf-8"?>
<sst xmlns="http://schemas.openxmlformats.org/spreadsheetml/2006/main" count="338" uniqueCount="250">
  <si>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</si>
  <si>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</si>
  <si>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</si>
  <si>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</si>
  <si>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</si>
  <si>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</si>
  <si>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</si>
  <si>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</si>
  <si>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</si>
  <si>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</si>
  <si>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</si>
  <si>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</si>
  <si>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</si>
  <si>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</si>
  <si>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</si>
  <si>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</si>
  <si>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</si>
  <si>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</si>
  <si>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</si>
  <si>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</si>
  <si>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</si>
  <si>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</si>
  <si>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</si>
  <si>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</si>
  <si>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</si>
  <si>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</si>
  <si>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</si>
  <si>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</si>
  <si>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</si>
  <si>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</si>
  <si>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</si>
  <si>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</si>
  <si>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</si>
  <si>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</si>
  <si>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</si>
  <si>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</si>
  <si>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</si>
  <si>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</si>
  <si>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</si>
  <si>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</si>
  <si>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</si>
  <si>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</si>
  <si>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</si>
  <si>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</si>
  <si>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</si>
  <si>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</si>
  <si>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</si>
  <si>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</si>
  <si>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</si>
  <si>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</si>
  <si>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</si>
  <si>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</si>
  <si>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</si>
  <si>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</si>
  <si>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</si>
  <si>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</si>
  <si>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</si>
  <si>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</si>
  <si>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</si>
  <si>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</si>
  <si>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</si>
  <si>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</si>
  <si>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</si>
  <si>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</si>
  <si>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</si>
  <si>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</si>
  <si>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</si>
  <si>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</si>
  <si>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</si>
  <si>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</si>
  <si>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</si>
  <si>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</si>
  <si>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</si>
  <si>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</si>
  <si>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</si>
  <si>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</si>
  <si>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</si>
  <si>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</si>
  <si>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</si>
  <si>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</si>
  <si>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</si>
  <si>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</si>
  <si>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</si>
  <si>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</si>
  <si>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</si>
  <si>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</si>
  <si>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</si>
  <si>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</si>
  <si>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</si>
  <si>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</si>
  <si>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</si>
  <si>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</si>
  <si>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</si>
  <si>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</si>
  <si>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</si>
  <si>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</si>
  <si>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</si>
  <si>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</si>
  <si>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</si>
  <si>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</si>
  <si>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</si>
  <si>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</si>
  <si>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</si>
  <si>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</si>
  <si>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</si>
  <si>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</si>
  <si>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</si>
  <si>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</si>
  <si>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</si>
  <si>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</si>
  <si>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</si>
  <si>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</si>
  <si>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</si>
  <si>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</si>
  <si>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</si>
  <si>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</si>
  <si>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</si>
  <si>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</si>
  <si>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</si>
  <si>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</si>
  <si>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</si>
  <si>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</si>
  <si>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</si>
  <si>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</si>
  <si>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</si>
  <si>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</si>
  <si>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</si>
  <si>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</si>
  <si>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</si>
  <si>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</si>
  <si>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</si>
  <si>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</si>
  <si>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</si>
  <si>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</si>
  <si>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</si>
  <si>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</si>
  <si>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</si>
  <si>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</si>
  <si>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</si>
  <si>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</si>
  <si>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</si>
  <si>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</si>
  <si>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</si>
  <si>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</si>
  <si>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</si>
  <si>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</si>
  <si>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</si>
  <si>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</si>
  <si>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</si>
  <si>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</si>
  <si>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</si>
  <si>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</si>
  <si>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</si>
  <si>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</si>
  <si>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</si>
  <si>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</si>
  <si>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</si>
  <si>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Sociālās palīdzības pasākumi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</si>
  <si>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</si>
  <si>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</si>
  <si>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</si>
  <si>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</si>
  <si>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</si>
  <si>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</si>
  <si>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</si>
  <si>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</si>
  <si>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</si>
  <si>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</si>
  <si>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</si>
  <si>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</si>
  <si>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</si>
  <si>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</si>
  <si>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</si>
  <si>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</si>
  <si>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</si>
  <si>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</si>
  <si>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</si>
  <si>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</si>
  <si>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</si>
  <si>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</si>
  <si>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</si>
  <si>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</si>
  <si>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</si>
  <si>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Apguldes apmācību komplekss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</si>
  <si>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</si>
  <si>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</si>
  <si>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</si>
  <si>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</si>
  <si>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</si>
  <si>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Krimūnu sākumskola</t>
  </si>
  <si>
    <t>Lejasstrazdu sākumskola</t>
  </si>
  <si>
    <t>Dobeles Kristīgā pamatskola</t>
  </si>
  <si>
    <t>Ielu rekonstrukcija</t>
  </si>
  <si>
    <t>Pabalsti svētku gadījumos, pabalsts aizgādņiem</t>
  </si>
  <si>
    <t>Sākumskolas Erasmus projekts</t>
  </si>
  <si>
    <t>SPC projekts pieaugušo rehabilitācijai</t>
  </si>
  <si>
    <t>Ārējo kanalizācijas tīklu atjaunošana</t>
  </si>
  <si>
    <t>Dobeles kultūras nama renovācija</t>
  </si>
  <si>
    <t>Lauku ceļu rekonstrukcija</t>
  </si>
  <si>
    <t>04.510.</t>
  </si>
  <si>
    <t>Lauku ielas rekonstrukcija Dobelē</t>
  </si>
  <si>
    <t>Spodrības ielas rekonstrukcija Dobelē</t>
  </si>
  <si>
    <t>Projekts"Atver sirdi Zemgalē"</t>
  </si>
  <si>
    <t>Dienesta viesnīcas būvniecība</t>
  </si>
  <si>
    <t>JIVC projekts "Proti un dari"</t>
  </si>
  <si>
    <t>Projekts"Veselības veicināšanna, slimību profilakse"</t>
  </si>
  <si>
    <t>Projekts"Pļavas iela 3"</t>
  </si>
  <si>
    <t>Projekts"Lifta izbūve Uzvaras 50"</t>
  </si>
  <si>
    <t>Muzeja VKKF projekti</t>
  </si>
  <si>
    <t>Remontdarbi novada iestādēs</t>
  </si>
  <si>
    <t>budžets 2018.gadam."</t>
  </si>
  <si>
    <t>DOBELES NOVADA PAŠVALDĪBAS 2018.GADA PAMATBUDŽETA IZDEVUMI</t>
  </si>
  <si>
    <t>Sociālas palīdzības pabalsti</t>
  </si>
  <si>
    <t>DAVV projekts 7.2.1.2./15/1/001</t>
  </si>
  <si>
    <t>Dobeles sākumskolas pārbūve</t>
  </si>
  <si>
    <t>Projekts"Karjeras atbalsts izglītības iestādēs"</t>
  </si>
  <si>
    <t>Dobeles VĢ mācību centra pārbūve</t>
  </si>
  <si>
    <t>Dobeles 1.vsk.Erasmus projekts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</si>
  <si>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</si>
  <si>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</si>
  <si>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</si>
  <si>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</si>
  <si>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</si>
  <si>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Projekts"Penkules estrādes izbūve"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</si>
  <si>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</si>
  <si>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</si>
  <si>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</si>
  <si>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</si>
  <si>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</si>
  <si>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Dobeles novada domes 25.01.2018</t>
  </si>
  <si>
    <t>Katoļu, Bīlenšteina ielu izbūve</t>
  </si>
  <si>
    <t>Skolas, Upes ielu pārbūve</t>
  </si>
  <si>
    <t>DAVV projekts 8.4.1.0/16/J/001</t>
  </si>
  <si>
    <t>SPII Valodiņa Erasmus projekts</t>
  </si>
  <si>
    <t>Finansēšana</t>
  </si>
  <si>
    <t>J.Kalniņa</t>
  </si>
  <si>
    <t xml:space="preserve">Finanšu un grāmatvedības nodaļas vadītāja </t>
  </si>
  <si>
    <t>Vēlēšanu komisija</t>
  </si>
  <si>
    <t>Uzvaras ielas rekonstrukcija</t>
  </si>
  <si>
    <t>PII "Ābolītis"</t>
  </si>
  <si>
    <t>DJIVC projekts "Labvēlīgas vides veidošana Dobeles novada ģimenēm un bērniem</t>
  </si>
  <si>
    <t>Dobeles pilsētas stadiona rekonstrukcija</t>
  </si>
  <si>
    <t>Ieguldījums SIA "Dobeles komunālie pakalpojumi" pamatkapitālā</t>
  </si>
  <si>
    <t>Dobeles Amatniecības un vispārizglītojošā vidusskolas projekti</t>
  </si>
  <si>
    <t>Projekts"Remigrācijas veicināšana"</t>
  </si>
  <si>
    <t>Mākslas skolas Erasmus projekts</t>
  </si>
  <si>
    <t>saistošajiem noteikumiem Nr.4</t>
  </si>
  <si>
    <t>Metodikas izstrāde darbam ar pieaugušām personām ar GRT</t>
  </si>
  <si>
    <t>DAVV projekts Nr. 8.5.1.0</t>
  </si>
  <si>
    <t>(ar grozījumiem 27.09.2018 Nr.296/15 )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</si>
</sst>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justify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5" xfId="0" applyFont="1" applyBorder="1" applyAlignment="1">
      <alignment wrapText="1"/>
    </xf>
    <xf numFmtId="0" fontId="7" fillId="4" borderId="1" xfId="0" applyFont="1" applyFill="1" applyBorder="1"/>
    <xf numFmtId="0" fontId="7" fillId="4" borderId="5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8" xfId="0" applyFont="1" applyFill="1" applyBorder="1"/>
    <xf numFmtId="0" fontId="3" fillId="0" borderId="1" xfId="0" applyFont="1" applyFill="1" applyBorder="1"/>
    <xf numFmtId="0" fontId="3" fillId="0" borderId="8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8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49" fontId="8" fillId="0" borderId="6" xfId="0" applyNumberFormat="1" applyFont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5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9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8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6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5" xfId="0" applyFont="1" applyFill="1" applyBorder="1"/>
    <xf numFmtId="0" fontId="7" fillId="3" borderId="0" xfId="0" applyFont="1" applyFill="1" applyBorder="1"/>
    <xf numFmtId="0" fontId="9" fillId="4" borderId="6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7" fillId="5" borderId="1" xfId="0" applyFont="1" applyFill="1" applyBorder="1"/>
    <xf numFmtId="0" fontId="7" fillId="5" borderId="5" xfId="0" applyFont="1" applyFill="1" applyBorder="1"/>
    <xf numFmtId="0" fontId="9" fillId="5" borderId="1" xfId="0" applyFont="1" applyFill="1" applyBorder="1" applyAlignment="1">
      <alignment horizontal="left" wrapText="1"/>
    </xf>
    <xf numFmtId="49" fontId="9" fillId="5" borderId="1" xfId="0" applyNumberFormat="1" applyFont="1" applyFill="1" applyBorder="1" applyAlignment="1">
      <alignment horizontal="left" wrapText="1"/>
    </xf>
    <xf numFmtId="0" fontId="7" fillId="5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5" borderId="1" xfId="0" quotePrefix="1" applyFont="1" applyFill="1" applyBorder="1"/>
    <xf numFmtId="0" fontId="9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justify" vertical="justify"/>
    </xf>
    <xf numFmtId="0" fontId="3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left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wrapText="1"/>
    </xf>
    <xf numFmtId="49" fontId="8" fillId="5" borderId="6" xfId="0" applyNumberFormat="1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left" wrapText="1"/>
    </xf>
    <xf numFmtId="164" fontId="8" fillId="5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left" wrapText="1"/>
    </xf>
    <xf numFmtId="49" fontId="3" fillId="3" borderId="0" xfId="0" applyNumberFormat="1" applyFont="1" applyFill="1"/>
    <xf numFmtId="0" fontId="7" fillId="0" borderId="11" xfId="0" applyFont="1" applyFill="1" applyBorder="1"/>
    <xf numFmtId="0" fontId="13" fillId="0" borderId="0" xfId="0" applyFont="1"/>
    <xf numFmtId="0" fontId="13" fillId="0" borderId="0" xfId="0" applyFont="1" applyAlignment="1">
      <alignment horizontal="right"/>
    </xf>
    <xf numFmtId="49" fontId="9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justify" vertical="justify"/>
    </xf>
    <xf numFmtId="0" fontId="3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8"/>
  <sheetViews>
    <sheetView tabSelected="1" topLeftCell="A7" zoomScale="130" zoomScaleNormal="130" workbookViewId="0">
      <pane ySplit="7" topLeftCell="A14" activePane="bottomLeft" state="frozen"/>
      <selection activeCell="A7" sqref="A7"/>
      <selection pane="bottomLeft" activeCell="M8" sqref="M8"/>
    </sheetView>
  </sheetViews>
  <sheetFormatPr defaultRowHeight="12.75" x14ac:dyDescent="0.2"/>
  <cols>
    <col min="1" max="1" width="6.85546875" style="1" customWidth="1"/>
    <col min="2" max="2" width="27.140625" style="1" customWidth="1"/>
    <col min="3" max="3" width="10.2851562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85546875" style="1" customWidth="1"/>
    <col min="9" max="9" width="7.28515625" style="1" customWidth="1"/>
    <col min="10" max="10" width="10.85546875" style="1" customWidth="1"/>
    <col min="11" max="11" width="8.85546875" style="1" customWidth="1"/>
    <col min="12" max="12" width="6.85546875" style="1" customWidth="1"/>
    <col min="13" max="13" width="8.42578125" style="1" customWidth="1"/>
    <col min="14" max="14" width="18.85546875" style="1" customWidth="1"/>
    <col min="15" max="16384" width="9.140625" style="1"/>
  </cols>
  <sheetData>
    <row r="1" spans="1:13" ht="1.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25"/>
      <c r="B3" s="125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177</v>
      </c>
    </row>
    <row r="4" spans="1:13" ht="16.5" customHeight="1" x14ac:dyDescent="0.25">
      <c r="J4" s="3"/>
      <c r="M4" s="84" t="s">
        <v>229</v>
      </c>
    </row>
    <row r="5" spans="1:13" s="7" customFormat="1" ht="15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84" t="s">
        <v>246</v>
      </c>
    </row>
    <row r="6" spans="1:13" s="7" customFormat="1" ht="15.75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178</v>
      </c>
    </row>
    <row r="7" spans="1:13" s="7" customFormat="1" ht="15.75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210</v>
      </c>
    </row>
    <row r="8" spans="1:13" s="7" customForma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15"/>
      <c r="L8" s="115"/>
      <c r="M8" s="116" t="s">
        <v>249</v>
      </c>
    </row>
    <row r="9" spans="1:13" s="7" customFormat="1" ht="15.75" x14ac:dyDescent="0.25">
      <c r="A9" s="6"/>
      <c r="B9" s="8"/>
      <c r="C9" s="124" t="s">
        <v>211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3" s="12" customFormat="1" ht="15.75" x14ac:dyDescent="0.25">
      <c r="A10" s="125"/>
      <c r="B10" s="125"/>
      <c r="C10" s="125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27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14" t="s">
        <v>2</v>
      </c>
      <c r="D13" s="15" t="s">
        <v>113</v>
      </c>
      <c r="E13" s="15" t="s">
        <v>114</v>
      </c>
      <c r="F13" s="16" t="s">
        <v>115</v>
      </c>
      <c r="G13" s="17" t="s">
        <v>116</v>
      </c>
      <c r="H13" s="18" t="s">
        <v>117</v>
      </c>
      <c r="I13" s="17" t="s">
        <v>118</v>
      </c>
      <c r="J13" s="17" t="s">
        <v>119</v>
      </c>
      <c r="K13" s="17" t="s">
        <v>120</v>
      </c>
      <c r="L13" s="19" t="s">
        <v>121</v>
      </c>
      <c r="M13" s="19" t="s">
        <v>175</v>
      </c>
    </row>
    <row r="14" spans="1:13" s="12" customFormat="1" x14ac:dyDescent="0.2">
      <c r="A14" s="20"/>
      <c r="B14" s="20"/>
      <c r="C14" s="21"/>
      <c r="D14" s="22" t="s">
        <v>2</v>
      </c>
      <c r="E14" s="123" t="s">
        <v>3</v>
      </c>
      <c r="F14" s="123"/>
      <c r="G14" s="20"/>
      <c r="H14" s="23"/>
      <c r="I14" s="20"/>
      <c r="J14" s="20"/>
      <c r="K14" s="24"/>
      <c r="L14" s="23"/>
      <c r="M14" s="23"/>
    </row>
    <row r="15" spans="1:13" s="12" customFormat="1" x14ac:dyDescent="0.2">
      <c r="A15" s="25" t="s">
        <v>5</v>
      </c>
      <c r="B15" s="26" t="s">
        <v>4</v>
      </c>
      <c r="C15" s="25">
        <f>C18+C21+C24+C27+C30+C33+C36+C39+C42+C45+C48+C51+C54+C57+C60</f>
        <v>2939656</v>
      </c>
      <c r="D15" s="25">
        <f t="shared" ref="D15:M16" si="0">D18+D21+D24+D27+D30+D33+D36+D39+D42+D45+D48+D51+D54+D57+D60</f>
        <v>1894607</v>
      </c>
      <c r="E15" s="25">
        <f t="shared" si="0"/>
        <v>1509873</v>
      </c>
      <c r="F15" s="25">
        <f t="shared" si="0"/>
        <v>384734</v>
      </c>
      <c r="G15" s="25">
        <f t="shared" si="0"/>
        <v>852869</v>
      </c>
      <c r="H15" s="25">
        <f t="shared" si="0"/>
        <v>0</v>
      </c>
      <c r="I15" s="25">
        <f t="shared" si="0"/>
        <v>3500</v>
      </c>
      <c r="J15" s="25">
        <f t="shared" si="0"/>
        <v>185380</v>
      </c>
      <c r="K15" s="25">
        <f t="shared" si="0"/>
        <v>0</v>
      </c>
      <c r="L15" s="25">
        <f t="shared" si="0"/>
        <v>3000</v>
      </c>
      <c r="M15" s="25">
        <f t="shared" si="0"/>
        <v>300</v>
      </c>
    </row>
    <row r="16" spans="1:13" s="12" customFormat="1" x14ac:dyDescent="0.2">
      <c r="A16" s="39"/>
      <c r="B16" s="67"/>
      <c r="C16" s="25">
        <f>C19+C22+C25+C28+C31+C34+C37+C40+C43+C46+C49+C52+C55+C58+C61</f>
        <v>-181270</v>
      </c>
      <c r="D16" s="25">
        <f t="shared" si="0"/>
        <v>642</v>
      </c>
      <c r="E16" s="25">
        <f t="shared" si="0"/>
        <v>-312</v>
      </c>
      <c r="F16" s="25">
        <f t="shared" si="0"/>
        <v>954</v>
      </c>
      <c r="G16" s="25">
        <f t="shared" si="0"/>
        <v>-79932</v>
      </c>
      <c r="H16" s="25">
        <f t="shared" si="0"/>
        <v>0</v>
      </c>
      <c r="I16" s="25">
        <f t="shared" si="0"/>
        <v>0</v>
      </c>
      <c r="J16" s="25">
        <f t="shared" si="0"/>
        <v>-102175</v>
      </c>
      <c r="K16" s="25">
        <f t="shared" si="0"/>
        <v>0</v>
      </c>
      <c r="L16" s="25">
        <f t="shared" si="0"/>
        <v>195</v>
      </c>
      <c r="M16" s="25">
        <f t="shared" si="0"/>
        <v>0</v>
      </c>
    </row>
    <row r="17" spans="1:13" s="12" customFormat="1" x14ac:dyDescent="0.2">
      <c r="A17" s="87"/>
      <c r="B17" s="88"/>
      <c r="C17" s="87">
        <f>C15+C16</f>
        <v>2758386</v>
      </c>
      <c r="D17" s="87">
        <f t="shared" ref="D17:M17" si="1">D15+D16</f>
        <v>1895249</v>
      </c>
      <c r="E17" s="87">
        <f t="shared" si="1"/>
        <v>1509561</v>
      </c>
      <c r="F17" s="87">
        <f t="shared" si="1"/>
        <v>385688</v>
      </c>
      <c r="G17" s="87">
        <f t="shared" si="1"/>
        <v>772937</v>
      </c>
      <c r="H17" s="87">
        <f t="shared" si="1"/>
        <v>0</v>
      </c>
      <c r="I17" s="87">
        <f t="shared" si="1"/>
        <v>3500</v>
      </c>
      <c r="J17" s="87">
        <f t="shared" si="1"/>
        <v>83205</v>
      </c>
      <c r="K17" s="87">
        <f t="shared" si="1"/>
        <v>0</v>
      </c>
      <c r="L17" s="87">
        <f t="shared" si="1"/>
        <v>3195</v>
      </c>
      <c r="M17" s="87">
        <f t="shared" si="1"/>
        <v>300</v>
      </c>
    </row>
    <row r="18" spans="1:13" s="7" customFormat="1" x14ac:dyDescent="0.2">
      <c r="A18" s="27" t="s">
        <v>5</v>
      </c>
      <c r="B18" s="74" t="s">
        <v>6</v>
      </c>
      <c r="C18" s="29">
        <f>SUM(D18,G18,H18:M18)</f>
        <v>1802169</v>
      </c>
      <c r="D18" s="29">
        <f t="shared" ref="D18:D121" si="2">SUM(E18:F18)</f>
        <v>1070546</v>
      </c>
      <c r="E18" s="30">
        <v>858000</v>
      </c>
      <c r="F18" s="31">
        <v>212546</v>
      </c>
      <c r="G18" s="31">
        <v>544143</v>
      </c>
      <c r="H18" s="31"/>
      <c r="I18" s="31">
        <v>3500</v>
      </c>
      <c r="J18" s="31">
        <v>180680</v>
      </c>
      <c r="K18" s="29"/>
      <c r="L18" s="29">
        <v>3000</v>
      </c>
      <c r="M18" s="29">
        <v>300</v>
      </c>
    </row>
    <row r="19" spans="1:13" s="7" customFormat="1" x14ac:dyDescent="0.2">
      <c r="A19" s="27"/>
      <c r="B19" s="28"/>
      <c r="C19" s="29">
        <f>SUM(D19,G19,H19:M19)</f>
        <v>-151302</v>
      </c>
      <c r="D19" s="29">
        <f t="shared" si="2"/>
        <v>0</v>
      </c>
      <c r="E19" s="30">
        <v>-205</v>
      </c>
      <c r="F19" s="31">
        <v>205</v>
      </c>
      <c r="G19" s="31">
        <v>-51497</v>
      </c>
      <c r="H19" s="31"/>
      <c r="I19" s="31"/>
      <c r="J19" s="31">
        <v>-100000</v>
      </c>
      <c r="K19" s="29"/>
      <c r="L19" s="29">
        <v>195</v>
      </c>
      <c r="M19" s="29"/>
    </row>
    <row r="20" spans="1:13" s="7" customFormat="1" x14ac:dyDescent="0.2">
      <c r="A20" s="85"/>
      <c r="B20" s="85"/>
      <c r="C20" s="86">
        <f>C18+C19</f>
        <v>1650867</v>
      </c>
      <c r="D20" s="86">
        <f t="shared" ref="D20:M20" si="3">D18+D19</f>
        <v>1070546</v>
      </c>
      <c r="E20" s="86">
        <f t="shared" si="3"/>
        <v>857795</v>
      </c>
      <c r="F20" s="86">
        <f t="shared" si="3"/>
        <v>212751</v>
      </c>
      <c r="G20" s="86">
        <f t="shared" si="3"/>
        <v>492646</v>
      </c>
      <c r="H20" s="86">
        <f t="shared" si="3"/>
        <v>0</v>
      </c>
      <c r="I20" s="86">
        <f t="shared" si="3"/>
        <v>3500</v>
      </c>
      <c r="J20" s="86">
        <f t="shared" si="3"/>
        <v>80680</v>
      </c>
      <c r="K20" s="86">
        <f t="shared" si="3"/>
        <v>0</v>
      </c>
      <c r="L20" s="86">
        <f t="shared" si="3"/>
        <v>3195</v>
      </c>
      <c r="M20" s="86">
        <f t="shared" si="3"/>
        <v>300</v>
      </c>
    </row>
    <row r="21" spans="1:13" s="7" customFormat="1" x14ac:dyDescent="0.2">
      <c r="A21" s="27" t="s">
        <v>5</v>
      </c>
      <c r="B21" s="74" t="s">
        <v>7</v>
      </c>
      <c r="C21" s="29">
        <f t="shared" ref="C21:C67" si="4">SUM(D21,G21,H21:M21)</f>
        <v>139622</v>
      </c>
      <c r="D21" s="29">
        <f t="shared" si="2"/>
        <v>135368</v>
      </c>
      <c r="E21" s="30">
        <v>97000</v>
      </c>
      <c r="F21" s="31">
        <v>38368</v>
      </c>
      <c r="G21" s="31">
        <v>4254</v>
      </c>
      <c r="H21" s="29"/>
      <c r="I21" s="29"/>
      <c r="J21" s="29"/>
      <c r="K21" s="29"/>
      <c r="L21" s="29"/>
      <c r="M21" s="29"/>
    </row>
    <row r="22" spans="1:13" s="7" customFormat="1" x14ac:dyDescent="0.2">
      <c r="A22" s="27"/>
      <c r="B22" s="27"/>
      <c r="C22" s="29">
        <f t="shared" si="4"/>
        <v>0</v>
      </c>
      <c r="D22" s="29">
        <f t="shared" si="2"/>
        <v>0</v>
      </c>
      <c r="E22" s="30"/>
      <c r="F22" s="31"/>
      <c r="G22" s="31"/>
      <c r="H22" s="29"/>
      <c r="I22" s="29"/>
      <c r="J22" s="29"/>
      <c r="K22" s="29"/>
      <c r="L22" s="29"/>
      <c r="M22" s="29"/>
    </row>
    <row r="23" spans="1:13" s="7" customFormat="1" x14ac:dyDescent="0.2">
      <c r="A23" s="85"/>
      <c r="B23" s="85"/>
      <c r="C23" s="86">
        <f>C21+C22</f>
        <v>139622</v>
      </c>
      <c r="D23" s="86">
        <f t="shared" ref="D23:M23" si="5">D21+D22</f>
        <v>135368</v>
      </c>
      <c r="E23" s="86">
        <f t="shared" si="5"/>
        <v>97000</v>
      </c>
      <c r="F23" s="86">
        <f t="shared" si="5"/>
        <v>38368</v>
      </c>
      <c r="G23" s="86">
        <f t="shared" si="5"/>
        <v>4254</v>
      </c>
      <c r="H23" s="86">
        <f t="shared" si="5"/>
        <v>0</v>
      </c>
      <c r="I23" s="86">
        <f t="shared" si="5"/>
        <v>0</v>
      </c>
      <c r="J23" s="86">
        <f t="shared" si="5"/>
        <v>0</v>
      </c>
      <c r="K23" s="86">
        <f t="shared" si="5"/>
        <v>0</v>
      </c>
      <c r="L23" s="86">
        <f t="shared" si="5"/>
        <v>0</v>
      </c>
      <c r="M23" s="86">
        <f t="shared" si="5"/>
        <v>0</v>
      </c>
    </row>
    <row r="24" spans="1:13" s="7" customFormat="1" x14ac:dyDescent="0.2">
      <c r="A24" s="27" t="s">
        <v>5</v>
      </c>
      <c r="B24" s="74" t="s">
        <v>180</v>
      </c>
      <c r="C24" s="29">
        <f t="shared" si="4"/>
        <v>119351</v>
      </c>
      <c r="D24" s="29">
        <f t="shared" si="2"/>
        <v>91019</v>
      </c>
      <c r="E24" s="30">
        <v>73349</v>
      </c>
      <c r="F24" s="31">
        <v>17670</v>
      </c>
      <c r="G24" s="31">
        <v>28332</v>
      </c>
      <c r="H24" s="29"/>
      <c r="I24" s="29"/>
      <c r="J24" s="29"/>
      <c r="K24" s="29"/>
      <c r="L24" s="29"/>
      <c r="M24" s="29"/>
    </row>
    <row r="25" spans="1:13" s="7" customFormat="1" x14ac:dyDescent="0.2">
      <c r="A25" s="27"/>
      <c r="B25" s="28"/>
      <c r="C25" s="29">
        <f t="shared" si="4"/>
        <v>0</v>
      </c>
      <c r="D25" s="29">
        <f t="shared" si="2"/>
        <v>0</v>
      </c>
      <c r="E25" s="30"/>
      <c r="F25" s="31"/>
      <c r="G25" s="31"/>
      <c r="H25" s="29"/>
      <c r="I25" s="29"/>
      <c r="J25" s="29"/>
      <c r="K25" s="29"/>
      <c r="L25" s="29"/>
      <c r="M25" s="29"/>
    </row>
    <row r="26" spans="1:13" s="7" customFormat="1" x14ac:dyDescent="0.2">
      <c r="A26" s="85"/>
      <c r="B26" s="85"/>
      <c r="C26" s="86">
        <f>C24+C25</f>
        <v>119351</v>
      </c>
      <c r="D26" s="86">
        <f t="shared" ref="D26:M26" si="6">D24+D25</f>
        <v>91019</v>
      </c>
      <c r="E26" s="86">
        <f t="shared" si="6"/>
        <v>73349</v>
      </c>
      <c r="F26" s="86">
        <f t="shared" si="6"/>
        <v>17670</v>
      </c>
      <c r="G26" s="86">
        <f t="shared" si="6"/>
        <v>28332</v>
      </c>
      <c r="H26" s="86">
        <f t="shared" si="6"/>
        <v>0</v>
      </c>
      <c r="I26" s="86">
        <f t="shared" si="6"/>
        <v>0</v>
      </c>
      <c r="J26" s="86">
        <f t="shared" si="6"/>
        <v>0</v>
      </c>
      <c r="K26" s="86">
        <f t="shared" si="6"/>
        <v>0</v>
      </c>
      <c r="L26" s="86">
        <f t="shared" si="6"/>
        <v>0</v>
      </c>
      <c r="M26" s="86">
        <f t="shared" si="6"/>
        <v>0</v>
      </c>
    </row>
    <row r="27" spans="1:13" s="7" customFormat="1" x14ac:dyDescent="0.2">
      <c r="A27" s="27" t="s">
        <v>5</v>
      </c>
      <c r="B27" s="74" t="s">
        <v>8</v>
      </c>
      <c r="C27" s="29">
        <f t="shared" si="4"/>
        <v>80005</v>
      </c>
      <c r="D27" s="29">
        <f t="shared" si="2"/>
        <v>63558</v>
      </c>
      <c r="E27" s="30">
        <v>51219</v>
      </c>
      <c r="F27" s="31">
        <v>12339</v>
      </c>
      <c r="G27" s="31">
        <v>16447</v>
      </c>
      <c r="H27" s="29"/>
      <c r="I27" s="29"/>
      <c r="J27" s="29"/>
      <c r="K27" s="29"/>
      <c r="L27" s="29"/>
      <c r="M27" s="29"/>
    </row>
    <row r="28" spans="1:13" s="7" customFormat="1" x14ac:dyDescent="0.2">
      <c r="A28" s="27"/>
      <c r="B28" s="28"/>
      <c r="C28" s="29">
        <f t="shared" si="4"/>
        <v>0</v>
      </c>
      <c r="D28" s="29">
        <f t="shared" si="2"/>
        <v>0</v>
      </c>
      <c r="E28" s="30"/>
      <c r="F28" s="31"/>
      <c r="G28" s="31"/>
      <c r="H28" s="29"/>
      <c r="I28" s="29"/>
      <c r="J28" s="29"/>
      <c r="K28" s="29"/>
      <c r="L28" s="29"/>
      <c r="M28" s="29"/>
    </row>
    <row r="29" spans="1:13" s="7" customFormat="1" x14ac:dyDescent="0.2">
      <c r="A29" s="85"/>
      <c r="B29" s="85"/>
      <c r="C29" s="86">
        <f>C27+C28</f>
        <v>80005</v>
      </c>
      <c r="D29" s="86">
        <f t="shared" ref="D29:M29" si="7">D27+D28</f>
        <v>63558</v>
      </c>
      <c r="E29" s="86">
        <f t="shared" si="7"/>
        <v>51219</v>
      </c>
      <c r="F29" s="86">
        <f t="shared" si="7"/>
        <v>12339</v>
      </c>
      <c r="G29" s="86">
        <f t="shared" si="7"/>
        <v>16447</v>
      </c>
      <c r="H29" s="86">
        <f t="shared" si="7"/>
        <v>0</v>
      </c>
      <c r="I29" s="86">
        <f t="shared" si="7"/>
        <v>0</v>
      </c>
      <c r="J29" s="86">
        <f t="shared" si="7"/>
        <v>0</v>
      </c>
      <c r="K29" s="86">
        <f t="shared" si="7"/>
        <v>0</v>
      </c>
      <c r="L29" s="86">
        <f t="shared" si="7"/>
        <v>0</v>
      </c>
      <c r="M29" s="86">
        <f t="shared" si="7"/>
        <v>0</v>
      </c>
    </row>
    <row r="30" spans="1:13" s="7" customFormat="1" x14ac:dyDescent="0.2">
      <c r="A30" s="27" t="s">
        <v>5</v>
      </c>
      <c r="B30" s="74" t="s">
        <v>9</v>
      </c>
      <c r="C30" s="29">
        <f t="shared" si="4"/>
        <v>60774</v>
      </c>
      <c r="D30" s="29">
        <f t="shared" si="2"/>
        <v>32514</v>
      </c>
      <c r="E30" s="30">
        <v>26202</v>
      </c>
      <c r="F30" s="31">
        <v>6312</v>
      </c>
      <c r="G30" s="31">
        <v>28260</v>
      </c>
      <c r="H30" s="31"/>
      <c r="I30" s="31"/>
      <c r="J30" s="31"/>
      <c r="K30" s="29"/>
      <c r="L30" s="29"/>
      <c r="M30" s="29"/>
    </row>
    <row r="31" spans="1:13" s="7" customFormat="1" x14ac:dyDescent="0.2">
      <c r="A31" s="27"/>
      <c r="B31" s="28"/>
      <c r="C31" s="29">
        <f t="shared" si="4"/>
        <v>0</v>
      </c>
      <c r="D31" s="29">
        <f t="shared" si="2"/>
        <v>0</v>
      </c>
      <c r="E31" s="30"/>
      <c r="F31" s="31"/>
      <c r="G31" s="31"/>
      <c r="H31" s="31"/>
      <c r="I31" s="31"/>
      <c r="J31" s="31"/>
      <c r="K31" s="29"/>
      <c r="L31" s="29"/>
      <c r="M31" s="29"/>
    </row>
    <row r="32" spans="1:13" s="7" customFormat="1" x14ac:dyDescent="0.2">
      <c r="A32" s="85"/>
      <c r="B32" s="85"/>
      <c r="C32" s="86">
        <f>C30+C31</f>
        <v>60774</v>
      </c>
      <c r="D32" s="86">
        <f t="shared" ref="D32:M32" si="8">D30+D31</f>
        <v>32514</v>
      </c>
      <c r="E32" s="86">
        <f t="shared" si="8"/>
        <v>26202</v>
      </c>
      <c r="F32" s="86">
        <f t="shared" si="8"/>
        <v>6312</v>
      </c>
      <c r="G32" s="86">
        <f t="shared" si="8"/>
        <v>28260</v>
      </c>
      <c r="H32" s="86">
        <f t="shared" si="8"/>
        <v>0</v>
      </c>
      <c r="I32" s="86">
        <f t="shared" si="8"/>
        <v>0</v>
      </c>
      <c r="J32" s="86">
        <f t="shared" si="8"/>
        <v>0</v>
      </c>
      <c r="K32" s="86">
        <f t="shared" si="8"/>
        <v>0</v>
      </c>
      <c r="L32" s="86">
        <f t="shared" si="8"/>
        <v>0</v>
      </c>
      <c r="M32" s="86">
        <f t="shared" si="8"/>
        <v>0</v>
      </c>
    </row>
    <row r="33" spans="1:13" s="7" customFormat="1" x14ac:dyDescent="0.2">
      <c r="A33" s="27" t="s">
        <v>5</v>
      </c>
      <c r="B33" s="74" t="s">
        <v>10</v>
      </c>
      <c r="C33" s="29">
        <f t="shared" si="4"/>
        <v>82367</v>
      </c>
      <c r="D33" s="29">
        <f t="shared" si="2"/>
        <v>62338</v>
      </c>
      <c r="E33" s="30">
        <v>50236</v>
      </c>
      <c r="F33" s="31">
        <v>12102</v>
      </c>
      <c r="G33" s="31">
        <v>20029</v>
      </c>
      <c r="H33" s="31"/>
      <c r="I33" s="31"/>
      <c r="J33" s="31"/>
      <c r="K33" s="29"/>
      <c r="L33" s="29"/>
      <c r="M33" s="29"/>
    </row>
    <row r="34" spans="1:13" s="7" customFormat="1" x14ac:dyDescent="0.2">
      <c r="A34" s="27"/>
      <c r="B34" s="28"/>
      <c r="C34" s="29">
        <f t="shared" si="4"/>
        <v>0</v>
      </c>
      <c r="D34" s="29">
        <f t="shared" si="2"/>
        <v>642</v>
      </c>
      <c r="E34" s="30">
        <v>-105</v>
      </c>
      <c r="F34" s="31">
        <v>747</v>
      </c>
      <c r="G34" s="31">
        <v>-642</v>
      </c>
      <c r="H34" s="31"/>
      <c r="I34" s="31"/>
      <c r="J34" s="31"/>
      <c r="K34" s="29"/>
      <c r="L34" s="29"/>
      <c r="M34" s="29"/>
    </row>
    <row r="35" spans="1:13" s="7" customFormat="1" x14ac:dyDescent="0.2">
      <c r="A35" s="85"/>
      <c r="B35" s="85"/>
      <c r="C35" s="86">
        <f>C33+C34</f>
        <v>82367</v>
      </c>
      <c r="D35" s="86">
        <f t="shared" ref="D35:M35" si="9">D33+D34</f>
        <v>62980</v>
      </c>
      <c r="E35" s="86">
        <f t="shared" si="9"/>
        <v>50131</v>
      </c>
      <c r="F35" s="86">
        <f t="shared" si="9"/>
        <v>12849</v>
      </c>
      <c r="G35" s="86">
        <f t="shared" si="9"/>
        <v>19387</v>
      </c>
      <c r="H35" s="86">
        <f t="shared" si="9"/>
        <v>0</v>
      </c>
      <c r="I35" s="86">
        <f t="shared" si="9"/>
        <v>0</v>
      </c>
      <c r="J35" s="86">
        <f t="shared" si="9"/>
        <v>0</v>
      </c>
      <c r="K35" s="86">
        <f t="shared" si="9"/>
        <v>0</v>
      </c>
      <c r="L35" s="86">
        <f t="shared" si="9"/>
        <v>0</v>
      </c>
      <c r="M35" s="86">
        <f t="shared" si="9"/>
        <v>0</v>
      </c>
    </row>
    <row r="36" spans="1:13" s="7" customFormat="1" x14ac:dyDescent="0.2">
      <c r="A36" s="27" t="s">
        <v>5</v>
      </c>
      <c r="B36" s="74" t="s">
        <v>11</v>
      </c>
      <c r="C36" s="29">
        <f t="shared" si="4"/>
        <v>96607</v>
      </c>
      <c r="D36" s="29">
        <f t="shared" si="2"/>
        <v>85853</v>
      </c>
      <c r="E36" s="30">
        <v>69186</v>
      </c>
      <c r="F36" s="31">
        <v>16667</v>
      </c>
      <c r="G36" s="31">
        <v>10754</v>
      </c>
      <c r="H36" s="31"/>
      <c r="I36" s="31"/>
      <c r="J36" s="31"/>
      <c r="K36" s="29"/>
      <c r="L36" s="29"/>
      <c r="M36" s="29"/>
    </row>
    <row r="37" spans="1:13" s="7" customFormat="1" x14ac:dyDescent="0.2">
      <c r="A37" s="27"/>
      <c r="B37" s="28"/>
      <c r="C37" s="29">
        <f t="shared" si="4"/>
        <v>0</v>
      </c>
      <c r="D37" s="29">
        <f t="shared" si="2"/>
        <v>0</v>
      </c>
      <c r="E37" s="30"/>
      <c r="F37" s="31"/>
      <c r="G37" s="31"/>
      <c r="H37" s="31"/>
      <c r="I37" s="31"/>
      <c r="J37" s="31"/>
      <c r="K37" s="29"/>
      <c r="L37" s="29"/>
      <c r="M37" s="29"/>
    </row>
    <row r="38" spans="1:13" s="7" customFormat="1" x14ac:dyDescent="0.2">
      <c r="A38" s="85"/>
      <c r="B38" s="85"/>
      <c r="C38" s="86">
        <f>C36+C37</f>
        <v>96607</v>
      </c>
      <c r="D38" s="86">
        <f t="shared" ref="D38:M38" si="10">D36+D37</f>
        <v>85853</v>
      </c>
      <c r="E38" s="86">
        <f t="shared" si="10"/>
        <v>69186</v>
      </c>
      <c r="F38" s="86">
        <f t="shared" si="10"/>
        <v>16667</v>
      </c>
      <c r="G38" s="86">
        <f t="shared" si="10"/>
        <v>10754</v>
      </c>
      <c r="H38" s="86">
        <f t="shared" si="10"/>
        <v>0</v>
      </c>
      <c r="I38" s="86">
        <f t="shared" si="10"/>
        <v>0</v>
      </c>
      <c r="J38" s="86">
        <f t="shared" si="10"/>
        <v>0</v>
      </c>
      <c r="K38" s="86">
        <f t="shared" si="10"/>
        <v>0</v>
      </c>
      <c r="L38" s="86">
        <f t="shared" si="10"/>
        <v>0</v>
      </c>
      <c r="M38" s="86">
        <f t="shared" si="10"/>
        <v>0</v>
      </c>
    </row>
    <row r="39" spans="1:13" s="7" customFormat="1" x14ac:dyDescent="0.2">
      <c r="A39" s="27" t="s">
        <v>5</v>
      </c>
      <c r="B39" s="74" t="s">
        <v>12</v>
      </c>
      <c r="C39" s="29">
        <f t="shared" si="4"/>
        <v>66566</v>
      </c>
      <c r="D39" s="29">
        <f t="shared" si="2"/>
        <v>35606</v>
      </c>
      <c r="E39" s="30">
        <v>28694</v>
      </c>
      <c r="F39" s="31">
        <v>6912</v>
      </c>
      <c r="G39" s="31">
        <v>28160</v>
      </c>
      <c r="H39" s="29"/>
      <c r="I39" s="29"/>
      <c r="J39" s="29">
        <v>2800</v>
      </c>
      <c r="K39" s="29"/>
      <c r="L39" s="29"/>
      <c r="M39" s="29"/>
    </row>
    <row r="40" spans="1:13" s="7" customFormat="1" x14ac:dyDescent="0.2">
      <c r="A40" s="27"/>
      <c r="B40" s="28"/>
      <c r="C40" s="29">
        <f t="shared" si="4"/>
        <v>-4968</v>
      </c>
      <c r="D40" s="29">
        <f t="shared" si="2"/>
        <v>0</v>
      </c>
      <c r="E40" s="30">
        <v>-2</v>
      </c>
      <c r="F40" s="31">
        <v>2</v>
      </c>
      <c r="G40" s="31">
        <v>-2517</v>
      </c>
      <c r="H40" s="29"/>
      <c r="I40" s="29"/>
      <c r="J40" s="29">
        <v>-2451</v>
      </c>
      <c r="K40" s="29"/>
      <c r="L40" s="29"/>
      <c r="M40" s="29"/>
    </row>
    <row r="41" spans="1:13" s="7" customFormat="1" x14ac:dyDescent="0.2">
      <c r="A41" s="85"/>
      <c r="B41" s="85"/>
      <c r="C41" s="86">
        <f>C39+C40</f>
        <v>61598</v>
      </c>
      <c r="D41" s="86">
        <f t="shared" ref="D41:M41" si="11">D39+D40</f>
        <v>35606</v>
      </c>
      <c r="E41" s="86">
        <f t="shared" si="11"/>
        <v>28692</v>
      </c>
      <c r="F41" s="86">
        <f t="shared" si="11"/>
        <v>6914</v>
      </c>
      <c r="G41" s="86">
        <f t="shared" si="11"/>
        <v>25643</v>
      </c>
      <c r="H41" s="86">
        <f t="shared" si="11"/>
        <v>0</v>
      </c>
      <c r="I41" s="86">
        <f t="shared" si="11"/>
        <v>0</v>
      </c>
      <c r="J41" s="86">
        <f t="shared" si="11"/>
        <v>349</v>
      </c>
      <c r="K41" s="86">
        <f t="shared" si="11"/>
        <v>0</v>
      </c>
      <c r="L41" s="86">
        <f t="shared" si="11"/>
        <v>0</v>
      </c>
      <c r="M41" s="86">
        <f t="shared" si="11"/>
        <v>0</v>
      </c>
    </row>
    <row r="42" spans="1:13" s="7" customFormat="1" x14ac:dyDescent="0.2">
      <c r="A42" s="27" t="s">
        <v>5</v>
      </c>
      <c r="B42" s="74" t="s">
        <v>13</v>
      </c>
      <c r="C42" s="29">
        <f t="shared" si="4"/>
        <v>111946</v>
      </c>
      <c r="D42" s="29">
        <f t="shared" si="2"/>
        <v>74049</v>
      </c>
      <c r="E42" s="30">
        <v>59674</v>
      </c>
      <c r="F42" s="31">
        <v>14375</v>
      </c>
      <c r="G42" s="31">
        <v>37897</v>
      </c>
      <c r="H42" s="29"/>
      <c r="I42" s="29"/>
      <c r="J42" s="29"/>
      <c r="K42" s="29"/>
      <c r="L42" s="29"/>
      <c r="M42" s="29"/>
    </row>
    <row r="43" spans="1:13" s="7" customFormat="1" x14ac:dyDescent="0.2">
      <c r="A43" s="27"/>
      <c r="B43" s="28"/>
      <c r="C43" s="29">
        <f t="shared" si="4"/>
        <v>0</v>
      </c>
      <c r="D43" s="29">
        <f t="shared" si="2"/>
        <v>0</v>
      </c>
      <c r="E43" s="30"/>
      <c r="F43" s="31"/>
      <c r="G43" s="31"/>
      <c r="H43" s="29"/>
      <c r="I43" s="29"/>
      <c r="J43" s="29"/>
      <c r="K43" s="29"/>
      <c r="L43" s="29"/>
      <c r="M43" s="29"/>
    </row>
    <row r="44" spans="1:13" s="7" customFormat="1" x14ac:dyDescent="0.2">
      <c r="A44" s="85"/>
      <c r="B44" s="85"/>
      <c r="C44" s="86">
        <f>C42+C43</f>
        <v>111946</v>
      </c>
      <c r="D44" s="86">
        <f t="shared" ref="D44:M44" si="12">D42+D43</f>
        <v>74049</v>
      </c>
      <c r="E44" s="86">
        <f t="shared" si="12"/>
        <v>59674</v>
      </c>
      <c r="F44" s="86">
        <f t="shared" si="12"/>
        <v>14375</v>
      </c>
      <c r="G44" s="86">
        <f t="shared" si="12"/>
        <v>37897</v>
      </c>
      <c r="H44" s="86">
        <f t="shared" si="12"/>
        <v>0</v>
      </c>
      <c r="I44" s="86">
        <f t="shared" si="12"/>
        <v>0</v>
      </c>
      <c r="J44" s="86">
        <f t="shared" si="12"/>
        <v>0</v>
      </c>
      <c r="K44" s="86">
        <f t="shared" si="12"/>
        <v>0</v>
      </c>
      <c r="L44" s="86">
        <f t="shared" si="12"/>
        <v>0</v>
      </c>
      <c r="M44" s="86">
        <f t="shared" si="12"/>
        <v>0</v>
      </c>
    </row>
    <row r="45" spans="1:13" s="7" customFormat="1" x14ac:dyDescent="0.2">
      <c r="A45" s="27" t="s">
        <v>5</v>
      </c>
      <c r="B45" s="74" t="s">
        <v>14</v>
      </c>
      <c r="C45" s="29">
        <f t="shared" si="4"/>
        <v>80418</v>
      </c>
      <c r="D45" s="29">
        <f t="shared" si="2"/>
        <v>67551</v>
      </c>
      <c r="E45" s="30">
        <v>54437</v>
      </c>
      <c r="F45" s="31">
        <v>13114</v>
      </c>
      <c r="G45" s="31">
        <v>12867</v>
      </c>
      <c r="H45" s="29"/>
      <c r="I45" s="29"/>
      <c r="J45" s="29"/>
      <c r="K45" s="29"/>
      <c r="L45" s="29"/>
      <c r="M45" s="29"/>
    </row>
    <row r="46" spans="1:13" s="7" customFormat="1" x14ac:dyDescent="0.2">
      <c r="A46" s="27"/>
      <c r="B46" s="28"/>
      <c r="C46" s="29">
        <f t="shared" si="4"/>
        <v>0</v>
      </c>
      <c r="D46" s="29">
        <f t="shared" si="2"/>
        <v>0</v>
      </c>
      <c r="E46" s="30"/>
      <c r="F46" s="31"/>
      <c r="G46" s="31"/>
      <c r="H46" s="29"/>
      <c r="I46" s="29"/>
      <c r="J46" s="29"/>
      <c r="K46" s="29"/>
      <c r="L46" s="29"/>
      <c r="M46" s="29"/>
    </row>
    <row r="47" spans="1:13" s="7" customFormat="1" x14ac:dyDescent="0.2">
      <c r="A47" s="85"/>
      <c r="B47" s="85"/>
      <c r="C47" s="86">
        <f>C45+C46</f>
        <v>80418</v>
      </c>
      <c r="D47" s="86">
        <f t="shared" ref="D47:M47" si="13">D45+D46</f>
        <v>67551</v>
      </c>
      <c r="E47" s="86">
        <f t="shared" si="13"/>
        <v>54437</v>
      </c>
      <c r="F47" s="86">
        <f t="shared" si="13"/>
        <v>13114</v>
      </c>
      <c r="G47" s="86">
        <f t="shared" si="13"/>
        <v>12867</v>
      </c>
      <c r="H47" s="86">
        <f t="shared" si="13"/>
        <v>0</v>
      </c>
      <c r="I47" s="86">
        <f t="shared" si="13"/>
        <v>0</v>
      </c>
      <c r="J47" s="86">
        <f t="shared" si="13"/>
        <v>0</v>
      </c>
      <c r="K47" s="86">
        <f t="shared" si="13"/>
        <v>0</v>
      </c>
      <c r="L47" s="86">
        <f t="shared" si="13"/>
        <v>0</v>
      </c>
      <c r="M47" s="86">
        <f t="shared" si="13"/>
        <v>0</v>
      </c>
    </row>
    <row r="48" spans="1:13" s="7" customFormat="1" x14ac:dyDescent="0.2">
      <c r="A48" s="27" t="s">
        <v>5</v>
      </c>
      <c r="B48" s="74" t="s">
        <v>15</v>
      </c>
      <c r="C48" s="29">
        <f t="shared" si="4"/>
        <v>100054</v>
      </c>
      <c r="D48" s="29">
        <f t="shared" si="2"/>
        <v>70734</v>
      </c>
      <c r="E48" s="30">
        <v>57002</v>
      </c>
      <c r="F48" s="31">
        <v>13732</v>
      </c>
      <c r="G48" s="31">
        <v>29320</v>
      </c>
      <c r="H48" s="29"/>
      <c r="I48" s="29"/>
      <c r="J48" s="29"/>
      <c r="K48" s="29"/>
      <c r="L48" s="29"/>
      <c r="M48" s="29"/>
    </row>
    <row r="49" spans="1:13" s="7" customFormat="1" x14ac:dyDescent="0.2">
      <c r="A49" s="27"/>
      <c r="B49" s="28"/>
      <c r="C49" s="29">
        <f t="shared" si="4"/>
        <v>0</v>
      </c>
      <c r="D49" s="29">
        <f t="shared" si="2"/>
        <v>0</v>
      </c>
      <c r="E49" s="30"/>
      <c r="F49" s="31"/>
      <c r="G49" s="31">
        <v>-476</v>
      </c>
      <c r="H49" s="29"/>
      <c r="I49" s="29"/>
      <c r="J49" s="29">
        <v>476</v>
      </c>
      <c r="K49" s="29"/>
      <c r="L49" s="29"/>
      <c r="M49" s="29"/>
    </row>
    <row r="50" spans="1:13" s="7" customFormat="1" x14ac:dyDescent="0.2">
      <c r="A50" s="85"/>
      <c r="B50" s="85"/>
      <c r="C50" s="86">
        <f>C48+C49</f>
        <v>100054</v>
      </c>
      <c r="D50" s="86">
        <f t="shared" ref="D50:M50" si="14">D48+D49</f>
        <v>70734</v>
      </c>
      <c r="E50" s="86">
        <f t="shared" si="14"/>
        <v>57002</v>
      </c>
      <c r="F50" s="86">
        <f t="shared" si="14"/>
        <v>13732</v>
      </c>
      <c r="G50" s="86">
        <f t="shared" si="14"/>
        <v>28844</v>
      </c>
      <c r="H50" s="86">
        <f t="shared" si="14"/>
        <v>0</v>
      </c>
      <c r="I50" s="86">
        <f t="shared" si="14"/>
        <v>0</v>
      </c>
      <c r="J50" s="86">
        <f t="shared" si="14"/>
        <v>476</v>
      </c>
      <c r="K50" s="86">
        <f t="shared" si="14"/>
        <v>0</v>
      </c>
      <c r="L50" s="86">
        <f t="shared" si="14"/>
        <v>0</v>
      </c>
      <c r="M50" s="86">
        <f t="shared" si="14"/>
        <v>0</v>
      </c>
    </row>
    <row r="51" spans="1:13" s="7" customFormat="1" x14ac:dyDescent="0.2">
      <c r="A51" s="27" t="s">
        <v>5</v>
      </c>
      <c r="B51" s="74" t="s">
        <v>16</v>
      </c>
      <c r="C51" s="29">
        <f t="shared" si="4"/>
        <v>81596</v>
      </c>
      <c r="D51" s="29">
        <f t="shared" si="2"/>
        <v>39761</v>
      </c>
      <c r="E51" s="30">
        <v>32042</v>
      </c>
      <c r="F51" s="31">
        <v>7719</v>
      </c>
      <c r="G51" s="31">
        <v>41835</v>
      </c>
      <c r="H51" s="29"/>
      <c r="I51" s="29"/>
      <c r="J51" s="29"/>
      <c r="K51" s="29"/>
      <c r="L51" s="29"/>
      <c r="M51" s="29"/>
    </row>
    <row r="52" spans="1:13" s="7" customFormat="1" x14ac:dyDescent="0.2">
      <c r="A52" s="27"/>
      <c r="B52" s="27"/>
      <c r="C52" s="29">
        <f t="shared" si="4"/>
        <v>0</v>
      </c>
      <c r="D52" s="29">
        <f t="shared" si="2"/>
        <v>0</v>
      </c>
      <c r="E52" s="30"/>
      <c r="F52" s="31"/>
      <c r="G52" s="31"/>
      <c r="H52" s="29"/>
      <c r="I52" s="29"/>
      <c r="J52" s="29"/>
      <c r="K52" s="29"/>
      <c r="L52" s="29"/>
      <c r="M52" s="29"/>
    </row>
    <row r="53" spans="1:13" s="7" customFormat="1" ht="12" customHeight="1" x14ac:dyDescent="0.2">
      <c r="A53" s="85"/>
      <c r="B53" s="85"/>
      <c r="C53" s="86">
        <f>C51+C52</f>
        <v>81596</v>
      </c>
      <c r="D53" s="86">
        <f t="shared" ref="D53:M53" si="15">D51+D52</f>
        <v>39761</v>
      </c>
      <c r="E53" s="86">
        <f t="shared" si="15"/>
        <v>32042</v>
      </c>
      <c r="F53" s="86">
        <f t="shared" si="15"/>
        <v>7719</v>
      </c>
      <c r="G53" s="86">
        <f t="shared" si="15"/>
        <v>41835</v>
      </c>
      <c r="H53" s="86">
        <f t="shared" si="15"/>
        <v>0</v>
      </c>
      <c r="I53" s="86">
        <f t="shared" si="15"/>
        <v>0</v>
      </c>
      <c r="J53" s="86">
        <f t="shared" si="15"/>
        <v>0</v>
      </c>
      <c r="K53" s="86">
        <f t="shared" si="15"/>
        <v>0</v>
      </c>
      <c r="L53" s="86">
        <f t="shared" si="15"/>
        <v>0</v>
      </c>
      <c r="M53" s="86">
        <f t="shared" si="15"/>
        <v>0</v>
      </c>
    </row>
    <row r="54" spans="1:13" s="7" customFormat="1" x14ac:dyDescent="0.2">
      <c r="A54" s="28" t="s">
        <v>5</v>
      </c>
      <c r="B54" s="74" t="s">
        <v>17</v>
      </c>
      <c r="C54" s="31">
        <f t="shared" si="4"/>
        <v>50697</v>
      </c>
      <c r="D54" s="31">
        <f t="shared" si="2"/>
        <v>37190</v>
      </c>
      <c r="E54" s="30">
        <v>29849</v>
      </c>
      <c r="F54" s="31">
        <v>7341</v>
      </c>
      <c r="G54" s="31">
        <v>11607</v>
      </c>
      <c r="H54" s="31"/>
      <c r="I54" s="31"/>
      <c r="J54" s="31">
        <v>1900</v>
      </c>
      <c r="K54" s="31"/>
      <c r="L54" s="31"/>
      <c r="M54" s="31"/>
    </row>
    <row r="55" spans="1:13" s="7" customFormat="1" x14ac:dyDescent="0.2">
      <c r="A55" s="27"/>
      <c r="B55" s="27"/>
      <c r="C55" s="29">
        <f t="shared" si="4"/>
        <v>0</v>
      </c>
      <c r="D55" s="29">
        <f t="shared" si="2"/>
        <v>0</v>
      </c>
      <c r="E55" s="30"/>
      <c r="F55" s="31"/>
      <c r="G55" s="31">
        <v>200</v>
      </c>
      <c r="H55" s="29"/>
      <c r="I55" s="29"/>
      <c r="J55" s="29">
        <v>-200</v>
      </c>
      <c r="K55" s="29"/>
      <c r="L55" s="29"/>
      <c r="M55" s="29"/>
    </row>
    <row r="56" spans="1:13" s="7" customFormat="1" x14ac:dyDescent="0.2">
      <c r="A56" s="85"/>
      <c r="B56" s="85"/>
      <c r="C56" s="86">
        <f>C54+C55</f>
        <v>50697</v>
      </c>
      <c r="D56" s="86">
        <f t="shared" ref="D56:M56" si="16">D54+D55</f>
        <v>37190</v>
      </c>
      <c r="E56" s="86">
        <f t="shared" si="16"/>
        <v>29849</v>
      </c>
      <c r="F56" s="86">
        <f t="shared" si="16"/>
        <v>7341</v>
      </c>
      <c r="G56" s="86">
        <f t="shared" si="16"/>
        <v>11807</v>
      </c>
      <c r="H56" s="86">
        <f t="shared" si="16"/>
        <v>0</v>
      </c>
      <c r="I56" s="86">
        <f t="shared" si="16"/>
        <v>0</v>
      </c>
      <c r="J56" s="86">
        <f t="shared" si="16"/>
        <v>1700</v>
      </c>
      <c r="K56" s="86">
        <f t="shared" si="16"/>
        <v>0</v>
      </c>
      <c r="L56" s="86">
        <f t="shared" si="16"/>
        <v>0</v>
      </c>
      <c r="M56" s="86">
        <f t="shared" si="16"/>
        <v>0</v>
      </c>
    </row>
    <row r="57" spans="1:13" s="7" customFormat="1" x14ac:dyDescent="0.2">
      <c r="A57" s="27" t="s">
        <v>5</v>
      </c>
      <c r="B57" s="74" t="s">
        <v>173</v>
      </c>
      <c r="C57" s="29">
        <f t="shared" si="4"/>
        <v>35813</v>
      </c>
      <c r="D57" s="29">
        <f t="shared" si="2"/>
        <v>0</v>
      </c>
      <c r="E57" s="32"/>
      <c r="F57" s="29"/>
      <c r="G57" s="29">
        <v>35813</v>
      </c>
      <c r="H57" s="29"/>
      <c r="I57" s="29"/>
      <c r="J57" s="29"/>
      <c r="K57" s="29"/>
      <c r="L57" s="29"/>
      <c r="M57" s="29"/>
    </row>
    <row r="58" spans="1:13" s="7" customFormat="1" x14ac:dyDescent="0.2">
      <c r="A58" s="27"/>
      <c r="B58" s="27"/>
      <c r="C58" s="29">
        <f t="shared" si="4"/>
        <v>-25000</v>
      </c>
      <c r="D58" s="29">
        <f t="shared" si="2"/>
        <v>0</v>
      </c>
      <c r="E58" s="32"/>
      <c r="F58" s="29"/>
      <c r="G58" s="29">
        <v>-25000</v>
      </c>
      <c r="H58" s="29"/>
      <c r="I58" s="29"/>
      <c r="J58" s="29"/>
      <c r="K58" s="29"/>
      <c r="L58" s="29"/>
      <c r="M58" s="29"/>
    </row>
    <row r="59" spans="1:13" s="7" customFormat="1" ht="13.5" customHeight="1" x14ac:dyDescent="0.2">
      <c r="A59" s="85"/>
      <c r="B59" s="85"/>
      <c r="C59" s="86">
        <f>C57+C58</f>
        <v>10813</v>
      </c>
      <c r="D59" s="86">
        <f t="shared" ref="D59:M59" si="17">D57+D58</f>
        <v>0</v>
      </c>
      <c r="E59" s="86">
        <f t="shared" si="17"/>
        <v>0</v>
      </c>
      <c r="F59" s="86">
        <f t="shared" si="17"/>
        <v>0</v>
      </c>
      <c r="G59" s="86">
        <f t="shared" si="17"/>
        <v>10813</v>
      </c>
      <c r="H59" s="86">
        <f t="shared" si="17"/>
        <v>0</v>
      </c>
      <c r="I59" s="86">
        <f t="shared" si="17"/>
        <v>0</v>
      </c>
      <c r="J59" s="86">
        <f t="shared" si="17"/>
        <v>0</v>
      </c>
      <c r="K59" s="86">
        <f t="shared" si="17"/>
        <v>0</v>
      </c>
      <c r="L59" s="86">
        <f t="shared" si="17"/>
        <v>0</v>
      </c>
      <c r="M59" s="86">
        <f t="shared" si="17"/>
        <v>0</v>
      </c>
    </row>
    <row r="60" spans="1:13" s="7" customFormat="1" ht="13.5" customHeight="1" x14ac:dyDescent="0.2">
      <c r="A60" s="27" t="s">
        <v>5</v>
      </c>
      <c r="B60" s="74" t="s">
        <v>237</v>
      </c>
      <c r="C60" s="29">
        <f t="shared" ref="C60:C61" si="18">SUM(D60,G60,H60:M60)</f>
        <v>31671</v>
      </c>
      <c r="D60" s="29">
        <f t="shared" ref="D60:D61" si="19">SUM(E60:F60)</f>
        <v>28520</v>
      </c>
      <c r="E60" s="32">
        <v>22983</v>
      </c>
      <c r="F60" s="29">
        <v>5537</v>
      </c>
      <c r="G60" s="29">
        <v>3151</v>
      </c>
      <c r="H60" s="29"/>
      <c r="I60" s="29"/>
      <c r="J60" s="29"/>
      <c r="K60" s="29"/>
      <c r="L60" s="29"/>
      <c r="M60" s="29"/>
    </row>
    <row r="61" spans="1:13" s="7" customFormat="1" ht="13.5" customHeight="1" x14ac:dyDescent="0.2">
      <c r="A61" s="27"/>
      <c r="B61" s="27"/>
      <c r="C61" s="29">
        <f t="shared" si="18"/>
        <v>0</v>
      </c>
      <c r="D61" s="29">
        <f t="shared" si="19"/>
        <v>0</v>
      </c>
      <c r="E61" s="32"/>
      <c r="F61" s="29"/>
      <c r="G61" s="29"/>
      <c r="H61" s="29"/>
      <c r="I61" s="29"/>
      <c r="J61" s="29"/>
      <c r="K61" s="29"/>
      <c r="L61" s="29"/>
      <c r="M61" s="29"/>
    </row>
    <row r="62" spans="1:13" s="7" customFormat="1" ht="13.5" customHeight="1" x14ac:dyDescent="0.2">
      <c r="A62" s="85"/>
      <c r="B62" s="85"/>
      <c r="C62" s="86">
        <f>C60+C61</f>
        <v>31671</v>
      </c>
      <c r="D62" s="86">
        <f t="shared" ref="D62:M62" si="20">D60+D61</f>
        <v>28520</v>
      </c>
      <c r="E62" s="86">
        <f t="shared" si="20"/>
        <v>22983</v>
      </c>
      <c r="F62" s="86">
        <f t="shared" si="20"/>
        <v>5537</v>
      </c>
      <c r="G62" s="86">
        <f t="shared" si="20"/>
        <v>3151</v>
      </c>
      <c r="H62" s="86">
        <f t="shared" si="20"/>
        <v>0</v>
      </c>
      <c r="I62" s="86">
        <f t="shared" si="20"/>
        <v>0</v>
      </c>
      <c r="J62" s="86">
        <f t="shared" si="20"/>
        <v>0</v>
      </c>
      <c r="K62" s="86">
        <f t="shared" si="20"/>
        <v>0</v>
      </c>
      <c r="L62" s="86">
        <f t="shared" si="20"/>
        <v>0</v>
      </c>
      <c r="M62" s="86">
        <f t="shared" si="20"/>
        <v>0</v>
      </c>
    </row>
    <row r="63" spans="1:13" s="7" customFormat="1" x14ac:dyDescent="0.2">
      <c r="A63" s="34" t="s">
        <v>91</v>
      </c>
      <c r="B63" s="110" t="s">
        <v>92</v>
      </c>
      <c r="C63" s="36">
        <f>SUM(D63,G63,H63:M63)</f>
        <v>70000</v>
      </c>
      <c r="D63" s="29">
        <f t="shared" si="2"/>
        <v>0</v>
      </c>
      <c r="E63" s="32"/>
      <c r="F63" s="29"/>
      <c r="G63" s="29">
        <v>50000</v>
      </c>
      <c r="H63" s="31"/>
      <c r="I63" s="31">
        <v>20000</v>
      </c>
      <c r="J63" s="29"/>
      <c r="K63" s="29"/>
      <c r="L63" s="29"/>
      <c r="M63" s="29"/>
    </row>
    <row r="64" spans="1:13" s="7" customFormat="1" x14ac:dyDescent="0.2">
      <c r="A64" s="34"/>
      <c r="B64" s="35"/>
      <c r="C64" s="36">
        <f>SUM(D64,G64,H64:M64)</f>
        <v>-40000</v>
      </c>
      <c r="D64" s="29">
        <f t="shared" si="2"/>
        <v>0</v>
      </c>
      <c r="E64" s="32"/>
      <c r="F64" s="29"/>
      <c r="G64" s="29">
        <v>-20000</v>
      </c>
      <c r="H64" s="31"/>
      <c r="I64" s="31">
        <v>-20000</v>
      </c>
      <c r="J64" s="29"/>
      <c r="K64" s="29"/>
      <c r="L64" s="29"/>
      <c r="M64" s="29"/>
    </row>
    <row r="65" spans="1:13" s="7" customFormat="1" x14ac:dyDescent="0.2">
      <c r="A65" s="89"/>
      <c r="B65" s="89"/>
      <c r="C65" s="87">
        <f>C63+C64</f>
        <v>30000</v>
      </c>
      <c r="D65" s="87">
        <f t="shared" ref="D65:M65" si="21">D63+D64</f>
        <v>0</v>
      </c>
      <c r="E65" s="87">
        <f t="shared" si="21"/>
        <v>0</v>
      </c>
      <c r="F65" s="87">
        <f t="shared" si="21"/>
        <v>0</v>
      </c>
      <c r="G65" s="87">
        <f t="shared" si="21"/>
        <v>30000</v>
      </c>
      <c r="H65" s="87">
        <f t="shared" si="21"/>
        <v>0</v>
      </c>
      <c r="I65" s="87">
        <f t="shared" si="21"/>
        <v>0</v>
      </c>
      <c r="J65" s="87">
        <f t="shared" si="21"/>
        <v>0</v>
      </c>
      <c r="K65" s="87">
        <f t="shared" si="21"/>
        <v>0</v>
      </c>
      <c r="L65" s="87">
        <f t="shared" si="21"/>
        <v>0</v>
      </c>
      <c r="M65" s="87">
        <f t="shared" si="21"/>
        <v>0</v>
      </c>
    </row>
    <row r="66" spans="1:13" s="7" customFormat="1" ht="25.5" x14ac:dyDescent="0.2">
      <c r="A66" s="34" t="s">
        <v>94</v>
      </c>
      <c r="B66" s="110" t="s">
        <v>95</v>
      </c>
      <c r="C66" s="36">
        <f t="shared" si="4"/>
        <v>500000</v>
      </c>
      <c r="D66" s="29">
        <f t="shared" si="2"/>
        <v>0</v>
      </c>
      <c r="E66" s="32"/>
      <c r="F66" s="29"/>
      <c r="G66" s="31">
        <v>500000</v>
      </c>
      <c r="H66" s="29"/>
      <c r="I66" s="29"/>
      <c r="J66" s="29"/>
      <c r="K66" s="29"/>
      <c r="L66" s="29"/>
      <c r="M66" s="29"/>
    </row>
    <row r="67" spans="1:13" s="7" customFormat="1" x14ac:dyDescent="0.2">
      <c r="A67" s="34"/>
      <c r="B67" s="35"/>
      <c r="C67" s="36">
        <f t="shared" si="4"/>
        <v>-500000</v>
      </c>
      <c r="D67" s="29">
        <f t="shared" si="2"/>
        <v>0</v>
      </c>
      <c r="E67" s="32"/>
      <c r="F67" s="29"/>
      <c r="G67" s="31">
        <v>-500000</v>
      </c>
      <c r="H67" s="29"/>
      <c r="I67" s="29"/>
      <c r="J67" s="29"/>
      <c r="K67" s="29"/>
      <c r="L67" s="29"/>
      <c r="M67" s="29"/>
    </row>
    <row r="68" spans="1:13" s="7" customFormat="1" x14ac:dyDescent="0.2">
      <c r="A68" s="89"/>
      <c r="B68" s="89"/>
      <c r="C68" s="87">
        <f>C66+C67</f>
        <v>0</v>
      </c>
      <c r="D68" s="87">
        <f t="shared" ref="D68:M68" si="22">D66+D67</f>
        <v>0</v>
      </c>
      <c r="E68" s="87">
        <f t="shared" si="22"/>
        <v>0</v>
      </c>
      <c r="F68" s="87">
        <f t="shared" si="22"/>
        <v>0</v>
      </c>
      <c r="G68" s="87">
        <f t="shared" si="22"/>
        <v>0</v>
      </c>
      <c r="H68" s="87">
        <f t="shared" si="22"/>
        <v>0</v>
      </c>
      <c r="I68" s="87">
        <f t="shared" si="22"/>
        <v>0</v>
      </c>
      <c r="J68" s="87">
        <f t="shared" si="22"/>
        <v>0</v>
      </c>
      <c r="K68" s="87">
        <f t="shared" si="22"/>
        <v>0</v>
      </c>
      <c r="L68" s="87">
        <f t="shared" si="22"/>
        <v>0</v>
      </c>
      <c r="M68" s="87">
        <f t="shared" si="22"/>
        <v>0</v>
      </c>
    </row>
    <row r="69" spans="1:13" s="7" customFormat="1" x14ac:dyDescent="0.2">
      <c r="A69" s="37" t="s">
        <v>122</v>
      </c>
      <c r="B69" s="37" t="s">
        <v>123</v>
      </c>
      <c r="C69" s="25">
        <f t="shared" ref="C69:M70" si="23">C66+C63+C15</f>
        <v>3509656</v>
      </c>
      <c r="D69" s="25">
        <f t="shared" si="23"/>
        <v>1894607</v>
      </c>
      <c r="E69" s="25">
        <f t="shared" si="23"/>
        <v>1509873</v>
      </c>
      <c r="F69" s="25">
        <f t="shared" si="23"/>
        <v>384734</v>
      </c>
      <c r="G69" s="25">
        <f t="shared" si="23"/>
        <v>1402869</v>
      </c>
      <c r="H69" s="25">
        <f t="shared" si="23"/>
        <v>0</v>
      </c>
      <c r="I69" s="25">
        <f t="shared" si="23"/>
        <v>23500</v>
      </c>
      <c r="J69" s="25">
        <f t="shared" si="23"/>
        <v>185380</v>
      </c>
      <c r="K69" s="25">
        <f t="shared" si="23"/>
        <v>0</v>
      </c>
      <c r="L69" s="25">
        <f t="shared" si="23"/>
        <v>3000</v>
      </c>
      <c r="M69" s="25">
        <f t="shared" si="23"/>
        <v>300</v>
      </c>
    </row>
    <row r="70" spans="1:13" s="7" customFormat="1" x14ac:dyDescent="0.2">
      <c r="A70" s="35"/>
      <c r="B70" s="35"/>
      <c r="C70" s="25">
        <f t="shared" si="23"/>
        <v>-721270</v>
      </c>
      <c r="D70" s="25">
        <f t="shared" si="23"/>
        <v>642</v>
      </c>
      <c r="E70" s="25">
        <f t="shared" si="23"/>
        <v>-312</v>
      </c>
      <c r="F70" s="25">
        <f t="shared" si="23"/>
        <v>954</v>
      </c>
      <c r="G70" s="25">
        <f t="shared" si="23"/>
        <v>-599932</v>
      </c>
      <c r="H70" s="25">
        <f t="shared" si="23"/>
        <v>0</v>
      </c>
      <c r="I70" s="25">
        <f t="shared" si="23"/>
        <v>-20000</v>
      </c>
      <c r="J70" s="25">
        <f t="shared" si="23"/>
        <v>-102175</v>
      </c>
      <c r="K70" s="25">
        <f t="shared" si="23"/>
        <v>0</v>
      </c>
      <c r="L70" s="25">
        <f t="shared" si="23"/>
        <v>195</v>
      </c>
      <c r="M70" s="25">
        <f t="shared" si="23"/>
        <v>0</v>
      </c>
    </row>
    <row r="71" spans="1:13" s="7" customFormat="1" x14ac:dyDescent="0.2">
      <c r="A71" s="89"/>
      <c r="B71" s="89"/>
      <c r="C71" s="87">
        <f>C69+C70</f>
        <v>2788386</v>
      </c>
      <c r="D71" s="87">
        <f t="shared" ref="D71:M71" si="24">D69+D70</f>
        <v>1895249</v>
      </c>
      <c r="E71" s="87">
        <f t="shared" si="24"/>
        <v>1509561</v>
      </c>
      <c r="F71" s="87">
        <f t="shared" si="24"/>
        <v>385688</v>
      </c>
      <c r="G71" s="87">
        <f t="shared" si="24"/>
        <v>802937</v>
      </c>
      <c r="H71" s="87">
        <f t="shared" si="24"/>
        <v>0</v>
      </c>
      <c r="I71" s="87">
        <f t="shared" si="24"/>
        <v>3500</v>
      </c>
      <c r="J71" s="87">
        <f t="shared" si="24"/>
        <v>83205</v>
      </c>
      <c r="K71" s="87">
        <f t="shared" si="24"/>
        <v>0</v>
      </c>
      <c r="L71" s="87">
        <f t="shared" si="24"/>
        <v>3195</v>
      </c>
      <c r="M71" s="87">
        <f t="shared" si="24"/>
        <v>300</v>
      </c>
    </row>
    <row r="72" spans="1:13" s="7" customFormat="1" x14ac:dyDescent="0.2">
      <c r="A72" s="34" t="s">
        <v>18</v>
      </c>
      <c r="B72" s="110" t="s">
        <v>19</v>
      </c>
      <c r="C72" s="36">
        <f>SUM(D72,G72,H72:M72)</f>
        <v>287241</v>
      </c>
      <c r="D72" s="36">
        <f t="shared" si="2"/>
        <v>244835</v>
      </c>
      <c r="E72" s="38">
        <v>194483</v>
      </c>
      <c r="F72" s="36">
        <v>50352</v>
      </c>
      <c r="G72" s="36">
        <v>40134</v>
      </c>
      <c r="H72" s="36"/>
      <c r="I72" s="36"/>
      <c r="J72" s="36">
        <v>2272</v>
      </c>
      <c r="K72" s="36"/>
      <c r="L72" s="36"/>
      <c r="M72" s="36"/>
    </row>
    <row r="73" spans="1:13" s="7" customFormat="1" x14ac:dyDescent="0.2">
      <c r="A73" s="34"/>
      <c r="B73" s="35"/>
      <c r="C73" s="36">
        <f>SUM(D73,G73,H73:M73)</f>
        <v>-6004</v>
      </c>
      <c r="D73" s="36">
        <f t="shared" si="2"/>
        <v>-3096</v>
      </c>
      <c r="E73" s="38">
        <v>-2650</v>
      </c>
      <c r="F73" s="36">
        <v>-446</v>
      </c>
      <c r="G73" s="36">
        <v>-2312</v>
      </c>
      <c r="H73" s="36"/>
      <c r="I73" s="36"/>
      <c r="J73" s="36">
        <v>-596</v>
      </c>
      <c r="K73" s="36"/>
      <c r="L73" s="36"/>
      <c r="M73" s="36"/>
    </row>
    <row r="74" spans="1:13" s="7" customFormat="1" x14ac:dyDescent="0.2">
      <c r="A74" s="89"/>
      <c r="B74" s="89"/>
      <c r="C74" s="87">
        <f>C72+C73</f>
        <v>281237</v>
      </c>
      <c r="D74" s="87">
        <f t="shared" ref="D74:M74" si="25">D72+D73</f>
        <v>241739</v>
      </c>
      <c r="E74" s="87">
        <f t="shared" si="25"/>
        <v>191833</v>
      </c>
      <c r="F74" s="87">
        <f t="shared" si="25"/>
        <v>49906</v>
      </c>
      <c r="G74" s="87">
        <f t="shared" si="25"/>
        <v>37822</v>
      </c>
      <c r="H74" s="87">
        <f t="shared" si="25"/>
        <v>0</v>
      </c>
      <c r="I74" s="87">
        <f t="shared" si="25"/>
        <v>0</v>
      </c>
      <c r="J74" s="87">
        <f t="shared" si="25"/>
        <v>1676</v>
      </c>
      <c r="K74" s="87">
        <f t="shared" si="25"/>
        <v>0</v>
      </c>
      <c r="L74" s="87">
        <f t="shared" si="25"/>
        <v>0</v>
      </c>
      <c r="M74" s="87">
        <f t="shared" si="25"/>
        <v>0</v>
      </c>
    </row>
    <row r="75" spans="1:13" s="7" customFormat="1" ht="25.5" x14ac:dyDescent="0.2">
      <c r="A75" s="37" t="s">
        <v>20</v>
      </c>
      <c r="B75" s="37" t="s">
        <v>21</v>
      </c>
      <c r="C75" s="25">
        <f>SUM(C78)</f>
        <v>1220</v>
      </c>
      <c r="D75" s="25">
        <f t="shared" ref="D75:M76" si="26">SUM(D78)</f>
        <v>0</v>
      </c>
      <c r="E75" s="25">
        <f t="shared" si="26"/>
        <v>0</v>
      </c>
      <c r="F75" s="25">
        <f t="shared" si="26"/>
        <v>0</v>
      </c>
      <c r="G75" s="25">
        <f t="shared" si="26"/>
        <v>1220</v>
      </c>
      <c r="H75" s="25">
        <f t="shared" si="26"/>
        <v>0</v>
      </c>
      <c r="I75" s="25">
        <f t="shared" si="26"/>
        <v>0</v>
      </c>
      <c r="J75" s="25">
        <f t="shared" si="26"/>
        <v>0</v>
      </c>
      <c r="K75" s="25">
        <f t="shared" si="26"/>
        <v>0</v>
      </c>
      <c r="L75" s="25">
        <f t="shared" si="26"/>
        <v>0</v>
      </c>
      <c r="M75" s="25">
        <f t="shared" si="26"/>
        <v>0</v>
      </c>
    </row>
    <row r="76" spans="1:13" s="7" customFormat="1" x14ac:dyDescent="0.2">
      <c r="A76" s="110"/>
      <c r="B76" s="110"/>
      <c r="C76" s="77">
        <f>SUM(C79)</f>
        <v>0</v>
      </c>
      <c r="D76" s="77">
        <f t="shared" si="26"/>
        <v>0</v>
      </c>
      <c r="E76" s="77"/>
      <c r="F76" s="77"/>
      <c r="G76" s="77"/>
      <c r="H76" s="77"/>
      <c r="I76" s="77"/>
      <c r="J76" s="77"/>
      <c r="K76" s="77"/>
      <c r="L76" s="77"/>
      <c r="M76" s="77"/>
    </row>
    <row r="77" spans="1:13" s="7" customFormat="1" x14ac:dyDescent="0.2">
      <c r="A77" s="37"/>
      <c r="B77" s="37"/>
      <c r="C77" s="25">
        <f>C75+C76</f>
        <v>1220</v>
      </c>
      <c r="D77" s="25">
        <f t="shared" ref="D77:M77" si="27">D75+D76</f>
        <v>0</v>
      </c>
      <c r="E77" s="25">
        <f t="shared" si="27"/>
        <v>0</v>
      </c>
      <c r="F77" s="25">
        <f t="shared" si="27"/>
        <v>0</v>
      </c>
      <c r="G77" s="25">
        <f t="shared" si="27"/>
        <v>1220</v>
      </c>
      <c r="H77" s="25">
        <f t="shared" si="27"/>
        <v>0</v>
      </c>
      <c r="I77" s="25">
        <f t="shared" si="27"/>
        <v>0</v>
      </c>
      <c r="J77" s="25">
        <f t="shared" si="27"/>
        <v>0</v>
      </c>
      <c r="K77" s="25">
        <f t="shared" si="27"/>
        <v>0</v>
      </c>
      <c r="L77" s="25">
        <f t="shared" si="27"/>
        <v>0</v>
      </c>
      <c r="M77" s="25">
        <f t="shared" si="27"/>
        <v>0</v>
      </c>
    </row>
    <row r="78" spans="1:13" s="7" customFormat="1" x14ac:dyDescent="0.2">
      <c r="A78" s="112">
        <v>3.2</v>
      </c>
      <c r="B78" s="74" t="s">
        <v>137</v>
      </c>
      <c r="C78" s="31">
        <f>SUM(D78,G78,H78:M78)</f>
        <v>1220</v>
      </c>
      <c r="D78" s="31">
        <f>E78+F78</f>
        <v>0</v>
      </c>
      <c r="E78" s="36"/>
      <c r="F78" s="36"/>
      <c r="G78" s="29">
        <v>1220</v>
      </c>
      <c r="H78" s="36"/>
      <c r="I78" s="36"/>
      <c r="J78" s="36"/>
      <c r="K78" s="36"/>
      <c r="L78" s="36"/>
      <c r="M78" s="36"/>
    </row>
    <row r="79" spans="1:13" s="7" customFormat="1" x14ac:dyDescent="0.2">
      <c r="A79" s="34"/>
      <c r="B79" s="28"/>
      <c r="C79" s="31">
        <f>SUM(D79,G79,H79:M79)</f>
        <v>0</v>
      </c>
      <c r="D79" s="31">
        <f>E79+F79</f>
        <v>0</v>
      </c>
      <c r="E79" s="36"/>
      <c r="F79" s="36"/>
      <c r="G79" s="29"/>
      <c r="H79" s="36"/>
      <c r="I79" s="36"/>
      <c r="J79" s="36"/>
      <c r="K79" s="36"/>
      <c r="L79" s="36"/>
      <c r="M79" s="36"/>
    </row>
    <row r="80" spans="1:13" s="7" customFormat="1" x14ac:dyDescent="0.2">
      <c r="A80" s="89"/>
      <c r="B80" s="85"/>
      <c r="C80" s="86">
        <f>C78+C79</f>
        <v>1220</v>
      </c>
      <c r="D80" s="86">
        <f t="shared" ref="D80:M80" si="28">D78</f>
        <v>0</v>
      </c>
      <c r="E80" s="86">
        <f t="shared" si="28"/>
        <v>0</v>
      </c>
      <c r="F80" s="86">
        <f t="shared" si="28"/>
        <v>0</v>
      </c>
      <c r="G80" s="86">
        <f t="shared" si="28"/>
        <v>1220</v>
      </c>
      <c r="H80" s="86">
        <f t="shared" si="28"/>
        <v>0</v>
      </c>
      <c r="I80" s="86">
        <f t="shared" si="28"/>
        <v>0</v>
      </c>
      <c r="J80" s="86">
        <f t="shared" si="28"/>
        <v>0</v>
      </c>
      <c r="K80" s="86">
        <f t="shared" si="28"/>
        <v>0</v>
      </c>
      <c r="L80" s="86">
        <f t="shared" si="28"/>
        <v>0</v>
      </c>
      <c r="M80" s="86">
        <f t="shared" si="28"/>
        <v>0</v>
      </c>
    </row>
    <row r="81" spans="1:16" s="7" customFormat="1" x14ac:dyDescent="0.2">
      <c r="A81" s="34" t="s">
        <v>22</v>
      </c>
      <c r="B81" s="110" t="s">
        <v>23</v>
      </c>
      <c r="C81" s="36">
        <f>SUM(D81,G81,H81:M81)</f>
        <v>144606</v>
      </c>
      <c r="D81" s="36">
        <f>E81+F81</f>
        <v>131801</v>
      </c>
      <c r="E81" s="39">
        <v>105287</v>
      </c>
      <c r="F81" s="39">
        <v>26514</v>
      </c>
      <c r="G81" s="36">
        <v>12805</v>
      </c>
      <c r="H81" s="36"/>
      <c r="I81" s="36"/>
      <c r="J81" s="36"/>
      <c r="K81" s="36"/>
      <c r="L81" s="36"/>
      <c r="M81" s="36"/>
    </row>
    <row r="82" spans="1:16" s="7" customFormat="1" x14ac:dyDescent="0.2">
      <c r="A82" s="34"/>
      <c r="B82" s="34"/>
      <c r="C82" s="36">
        <f>SUM(D82,G82,H82:M82)</f>
        <v>0</v>
      </c>
      <c r="D82" s="36">
        <f>E82+F82</f>
        <v>0</v>
      </c>
      <c r="E82" s="39"/>
      <c r="F82" s="39"/>
      <c r="G82" s="36"/>
      <c r="H82" s="36"/>
      <c r="I82" s="36"/>
      <c r="J82" s="36"/>
      <c r="K82" s="36"/>
      <c r="L82" s="36"/>
      <c r="M82" s="36"/>
    </row>
    <row r="83" spans="1:16" s="7" customFormat="1" x14ac:dyDescent="0.2">
      <c r="A83" s="89"/>
      <c r="B83" s="89"/>
      <c r="C83" s="87">
        <f>C81+C82</f>
        <v>144606</v>
      </c>
      <c r="D83" s="87">
        <f t="shared" ref="D83:M83" si="29">D81+D82</f>
        <v>131801</v>
      </c>
      <c r="E83" s="87">
        <f t="shared" si="29"/>
        <v>105287</v>
      </c>
      <c r="F83" s="87">
        <f t="shared" si="29"/>
        <v>26514</v>
      </c>
      <c r="G83" s="87">
        <f t="shared" si="29"/>
        <v>12805</v>
      </c>
      <c r="H83" s="87">
        <f t="shared" si="29"/>
        <v>0</v>
      </c>
      <c r="I83" s="87">
        <f t="shared" si="29"/>
        <v>0</v>
      </c>
      <c r="J83" s="87">
        <f t="shared" si="29"/>
        <v>0</v>
      </c>
      <c r="K83" s="87">
        <f t="shared" si="29"/>
        <v>0</v>
      </c>
      <c r="L83" s="87">
        <f t="shared" si="29"/>
        <v>0</v>
      </c>
      <c r="M83" s="87">
        <f t="shared" si="29"/>
        <v>0</v>
      </c>
    </row>
    <row r="84" spans="1:16" s="7" customFormat="1" x14ac:dyDescent="0.2">
      <c r="A84" s="37" t="s">
        <v>124</v>
      </c>
      <c r="B84" s="37" t="s">
        <v>123</v>
      </c>
      <c r="C84" s="25">
        <f t="shared" ref="C84:M84" si="30">SUM(C72,C75,C81)</f>
        <v>433067</v>
      </c>
      <c r="D84" s="25">
        <f t="shared" si="30"/>
        <v>376636</v>
      </c>
      <c r="E84" s="25">
        <f t="shared" si="30"/>
        <v>299770</v>
      </c>
      <c r="F84" s="25">
        <f t="shared" si="30"/>
        <v>76866</v>
      </c>
      <c r="G84" s="25">
        <f t="shared" si="30"/>
        <v>54159</v>
      </c>
      <c r="H84" s="25">
        <f t="shared" si="30"/>
        <v>0</v>
      </c>
      <c r="I84" s="25">
        <f t="shared" si="30"/>
        <v>0</v>
      </c>
      <c r="J84" s="25">
        <f t="shared" si="30"/>
        <v>2272</v>
      </c>
      <c r="K84" s="25">
        <f t="shared" si="30"/>
        <v>0</v>
      </c>
      <c r="L84" s="25">
        <f t="shared" si="30"/>
        <v>0</v>
      </c>
      <c r="M84" s="25">
        <f t="shared" si="30"/>
        <v>0</v>
      </c>
    </row>
    <row r="85" spans="1:16" s="7" customFormat="1" x14ac:dyDescent="0.2">
      <c r="A85" s="35"/>
      <c r="B85" s="35"/>
      <c r="C85" s="25">
        <f>SUM(C73,C76,C82)</f>
        <v>-6004</v>
      </c>
      <c r="D85" s="25">
        <f>SUM(D73,D76,D82)</f>
        <v>-3096</v>
      </c>
      <c r="E85" s="25">
        <f t="shared" ref="E85:M85" si="31">SUM(E73,E76,E82)</f>
        <v>-2650</v>
      </c>
      <c r="F85" s="25">
        <f t="shared" si="31"/>
        <v>-446</v>
      </c>
      <c r="G85" s="25">
        <f t="shared" si="31"/>
        <v>-2312</v>
      </c>
      <c r="H85" s="25">
        <f t="shared" si="31"/>
        <v>0</v>
      </c>
      <c r="I85" s="25">
        <f t="shared" si="31"/>
        <v>0</v>
      </c>
      <c r="J85" s="25">
        <f t="shared" si="31"/>
        <v>-596</v>
      </c>
      <c r="K85" s="25">
        <f t="shared" si="31"/>
        <v>0</v>
      </c>
      <c r="L85" s="25">
        <f t="shared" si="31"/>
        <v>0</v>
      </c>
      <c r="M85" s="25">
        <f t="shared" si="31"/>
        <v>0</v>
      </c>
    </row>
    <row r="86" spans="1:16" s="7" customFormat="1" x14ac:dyDescent="0.2">
      <c r="A86" s="89"/>
      <c r="B86" s="89"/>
      <c r="C86" s="87">
        <f>C84+C85</f>
        <v>427063</v>
      </c>
      <c r="D86" s="87">
        <f t="shared" ref="D86:M86" si="32">D84+D85</f>
        <v>373540</v>
      </c>
      <c r="E86" s="87">
        <f t="shared" si="32"/>
        <v>297120</v>
      </c>
      <c r="F86" s="87">
        <f t="shared" si="32"/>
        <v>76420</v>
      </c>
      <c r="G86" s="87">
        <f t="shared" si="32"/>
        <v>51847</v>
      </c>
      <c r="H86" s="87">
        <f t="shared" si="32"/>
        <v>0</v>
      </c>
      <c r="I86" s="87">
        <f t="shared" si="32"/>
        <v>0</v>
      </c>
      <c r="J86" s="87">
        <f t="shared" si="32"/>
        <v>1676</v>
      </c>
      <c r="K86" s="87">
        <f t="shared" si="32"/>
        <v>0</v>
      </c>
      <c r="L86" s="87">
        <f t="shared" si="32"/>
        <v>0</v>
      </c>
      <c r="M86" s="87">
        <f t="shared" si="32"/>
        <v>0</v>
      </c>
    </row>
    <row r="87" spans="1:16" s="7" customFormat="1" ht="25.5" x14ac:dyDescent="0.2">
      <c r="A87" s="35" t="s">
        <v>139</v>
      </c>
      <c r="B87" s="110" t="s">
        <v>161</v>
      </c>
      <c r="C87" s="36">
        <f t="shared" ref="C87:C121" si="33">SUM(D87,G87,H87:M87)</f>
        <v>150467</v>
      </c>
      <c r="D87" s="29">
        <f t="shared" si="2"/>
        <v>85577</v>
      </c>
      <c r="E87" s="31">
        <v>68964</v>
      </c>
      <c r="F87" s="31">
        <v>16613</v>
      </c>
      <c r="G87" s="31">
        <v>34890</v>
      </c>
      <c r="H87" s="31"/>
      <c r="I87" s="31"/>
      <c r="J87" s="31">
        <v>30000</v>
      </c>
      <c r="K87" s="39"/>
      <c r="L87" s="39"/>
      <c r="M87" s="39"/>
    </row>
    <row r="88" spans="1:16" s="7" customFormat="1" x14ac:dyDescent="0.2">
      <c r="A88" s="35"/>
      <c r="B88" s="35"/>
      <c r="C88" s="36">
        <f t="shared" si="33"/>
        <v>1302</v>
      </c>
      <c r="D88" s="29">
        <f t="shared" si="2"/>
        <v>-6236</v>
      </c>
      <c r="E88" s="31">
        <v>-5775</v>
      </c>
      <c r="F88" s="31">
        <v>-461</v>
      </c>
      <c r="G88" s="31">
        <v>7538</v>
      </c>
      <c r="H88" s="31"/>
      <c r="I88" s="31"/>
      <c r="J88" s="31"/>
      <c r="K88" s="39"/>
      <c r="L88" s="39"/>
      <c r="M88" s="39"/>
    </row>
    <row r="89" spans="1:16" s="7" customFormat="1" x14ac:dyDescent="0.2">
      <c r="A89" s="89"/>
      <c r="B89" s="89"/>
      <c r="C89" s="87">
        <f>C87+C88</f>
        <v>151769</v>
      </c>
      <c r="D89" s="87">
        <f t="shared" ref="D89:M89" si="34">D87+D88</f>
        <v>79341</v>
      </c>
      <c r="E89" s="87">
        <f t="shared" si="34"/>
        <v>63189</v>
      </c>
      <c r="F89" s="87">
        <f t="shared" si="34"/>
        <v>16152</v>
      </c>
      <c r="G89" s="87">
        <f t="shared" si="34"/>
        <v>42428</v>
      </c>
      <c r="H89" s="87">
        <f t="shared" si="34"/>
        <v>0</v>
      </c>
      <c r="I89" s="87">
        <f t="shared" si="34"/>
        <v>0</v>
      </c>
      <c r="J89" s="87">
        <f t="shared" si="34"/>
        <v>30000</v>
      </c>
      <c r="K89" s="87">
        <f t="shared" si="34"/>
        <v>0</v>
      </c>
      <c r="L89" s="87">
        <f t="shared" si="34"/>
        <v>0</v>
      </c>
      <c r="M89" s="87">
        <f t="shared" si="34"/>
        <v>0</v>
      </c>
    </row>
    <row r="90" spans="1:16" s="44" customFormat="1" ht="25.5" customHeight="1" x14ac:dyDescent="0.2">
      <c r="A90" s="40" t="s">
        <v>164</v>
      </c>
      <c r="B90" s="117" t="s">
        <v>165</v>
      </c>
      <c r="C90" s="36">
        <f>SUM(D90,G90,H90:M90)</f>
        <v>72461</v>
      </c>
      <c r="D90" s="29">
        <f>SUM(E90:F90)</f>
        <v>1861</v>
      </c>
      <c r="E90" s="41">
        <v>1500</v>
      </c>
      <c r="F90" s="41">
        <v>361</v>
      </c>
      <c r="G90" s="41">
        <v>2100</v>
      </c>
      <c r="H90" s="41"/>
      <c r="I90" s="41"/>
      <c r="J90" s="41"/>
      <c r="K90" s="41">
        <v>68500</v>
      </c>
      <c r="L90" s="42"/>
      <c r="M90" s="43"/>
      <c r="P90" s="113"/>
    </row>
    <row r="91" spans="1:16" s="44" customFormat="1" ht="15" customHeight="1" x14ac:dyDescent="0.2">
      <c r="A91" s="40"/>
      <c r="B91" s="40"/>
      <c r="C91" s="36">
        <f>SUM(D91,G91,H91:M91)</f>
        <v>0</v>
      </c>
      <c r="D91" s="29">
        <f>SUM(E91:F91)</f>
        <v>0</v>
      </c>
      <c r="E91" s="41"/>
      <c r="F91" s="41"/>
      <c r="G91" s="41">
        <v>-939</v>
      </c>
      <c r="H91" s="41"/>
      <c r="I91" s="41"/>
      <c r="J91" s="41"/>
      <c r="K91" s="41"/>
      <c r="L91" s="42">
        <v>939</v>
      </c>
      <c r="M91" s="43"/>
    </row>
    <row r="92" spans="1:16" s="44" customFormat="1" ht="13.5" customHeight="1" x14ac:dyDescent="0.2">
      <c r="A92" s="90"/>
      <c r="B92" s="90"/>
      <c r="C92" s="87">
        <f>C90+C91</f>
        <v>72461</v>
      </c>
      <c r="D92" s="87">
        <f t="shared" ref="D92:M92" si="35">D90+D91</f>
        <v>1861</v>
      </c>
      <c r="E92" s="87">
        <f t="shared" si="35"/>
        <v>1500</v>
      </c>
      <c r="F92" s="87">
        <f t="shared" si="35"/>
        <v>361</v>
      </c>
      <c r="G92" s="87">
        <f t="shared" si="35"/>
        <v>1161</v>
      </c>
      <c r="H92" s="87">
        <f t="shared" si="35"/>
        <v>0</v>
      </c>
      <c r="I92" s="87">
        <f t="shared" si="35"/>
        <v>0</v>
      </c>
      <c r="J92" s="87">
        <f t="shared" si="35"/>
        <v>0</v>
      </c>
      <c r="K92" s="87">
        <f t="shared" si="35"/>
        <v>68500</v>
      </c>
      <c r="L92" s="87">
        <f t="shared" si="35"/>
        <v>939</v>
      </c>
      <c r="M92" s="87">
        <f t="shared" si="35"/>
        <v>0</v>
      </c>
    </row>
    <row r="93" spans="1:16" s="7" customFormat="1" ht="19.5" customHeight="1" x14ac:dyDescent="0.2">
      <c r="A93" s="40" t="s">
        <v>162</v>
      </c>
      <c r="B93" s="110" t="s">
        <v>163</v>
      </c>
      <c r="C93" s="36">
        <f>SUM(D93,G93,H93:M93)</f>
        <v>102264</v>
      </c>
      <c r="D93" s="29">
        <f>SUM(E93:F93)</f>
        <v>102264</v>
      </c>
      <c r="E93" s="31">
        <v>82411</v>
      </c>
      <c r="F93" s="31">
        <v>19853</v>
      </c>
      <c r="G93" s="31"/>
      <c r="H93" s="31"/>
      <c r="I93" s="31"/>
      <c r="J93" s="31"/>
      <c r="K93" s="39"/>
      <c r="L93" s="39"/>
      <c r="M93" s="39"/>
    </row>
    <row r="94" spans="1:16" s="7" customFormat="1" ht="13.5" customHeight="1" x14ac:dyDescent="0.2">
      <c r="A94" s="40"/>
      <c r="B94" s="35"/>
      <c r="C94" s="36">
        <f>SUM(D94,G94,H94:M94)</f>
        <v>0</v>
      </c>
      <c r="D94" s="36">
        <f>E94+F94</f>
        <v>0</v>
      </c>
      <c r="E94" s="36"/>
      <c r="F94" s="36"/>
      <c r="G94" s="36"/>
      <c r="H94" s="36"/>
      <c r="I94" s="36"/>
      <c r="J94" s="36"/>
      <c r="K94" s="36"/>
      <c r="L94" s="36"/>
      <c r="M94" s="36"/>
    </row>
    <row r="95" spans="1:16" s="7" customFormat="1" ht="12.75" customHeight="1" x14ac:dyDescent="0.2">
      <c r="A95" s="90"/>
      <c r="B95" s="89"/>
      <c r="C95" s="87">
        <f>C93+C94</f>
        <v>102264</v>
      </c>
      <c r="D95" s="87">
        <f t="shared" ref="D95:M95" si="36">D93+D94</f>
        <v>102264</v>
      </c>
      <c r="E95" s="87">
        <f t="shared" si="36"/>
        <v>82411</v>
      </c>
      <c r="F95" s="87">
        <f t="shared" si="36"/>
        <v>19853</v>
      </c>
      <c r="G95" s="87">
        <f t="shared" si="36"/>
        <v>0</v>
      </c>
      <c r="H95" s="87">
        <f t="shared" si="36"/>
        <v>0</v>
      </c>
      <c r="I95" s="87">
        <f t="shared" si="36"/>
        <v>0</v>
      </c>
      <c r="J95" s="87">
        <f t="shared" si="36"/>
        <v>0</v>
      </c>
      <c r="K95" s="87">
        <f t="shared" si="36"/>
        <v>0</v>
      </c>
      <c r="L95" s="87">
        <f t="shared" si="36"/>
        <v>0</v>
      </c>
      <c r="M95" s="87">
        <f t="shared" si="36"/>
        <v>0</v>
      </c>
    </row>
    <row r="96" spans="1:16" s="7" customFormat="1" ht="12.75" customHeight="1" x14ac:dyDescent="0.2">
      <c r="A96" s="35" t="s">
        <v>126</v>
      </c>
      <c r="B96" s="110" t="s">
        <v>192</v>
      </c>
      <c r="C96" s="36">
        <f>SUM(D96,G96,H96:M96)</f>
        <v>158300</v>
      </c>
      <c r="D96" s="29">
        <f>SUM(E96:F96)</f>
        <v>0</v>
      </c>
      <c r="E96" s="31"/>
      <c r="F96" s="31"/>
      <c r="G96" s="31"/>
      <c r="H96" s="31"/>
      <c r="I96" s="31"/>
      <c r="J96" s="31">
        <v>158300</v>
      </c>
      <c r="K96" s="39"/>
      <c r="L96" s="39"/>
      <c r="M96" s="39"/>
    </row>
    <row r="97" spans="1:13" s="7" customFormat="1" ht="12.75" customHeight="1" x14ac:dyDescent="0.2">
      <c r="A97" s="35"/>
      <c r="B97" s="35"/>
      <c r="C97" s="36">
        <f>SUM(D97,G97,H97:M97)</f>
        <v>-100000</v>
      </c>
      <c r="D97" s="29">
        <f>SUM(E97:F97)</f>
        <v>0</v>
      </c>
      <c r="E97" s="31"/>
      <c r="F97" s="31"/>
      <c r="G97" s="31"/>
      <c r="H97" s="31"/>
      <c r="I97" s="31"/>
      <c r="J97" s="31">
        <v>-100000</v>
      </c>
      <c r="K97" s="39"/>
      <c r="L97" s="39"/>
      <c r="M97" s="39"/>
    </row>
    <row r="98" spans="1:13" s="7" customFormat="1" ht="12.75" customHeight="1" x14ac:dyDescent="0.2">
      <c r="A98" s="89"/>
      <c r="B98" s="89"/>
      <c r="C98" s="87">
        <f>C96+C97</f>
        <v>58300</v>
      </c>
      <c r="D98" s="87">
        <f t="shared" ref="D98:M98" si="37">D96+D97</f>
        <v>0</v>
      </c>
      <c r="E98" s="87">
        <f t="shared" si="37"/>
        <v>0</v>
      </c>
      <c r="F98" s="87">
        <f t="shared" si="37"/>
        <v>0</v>
      </c>
      <c r="G98" s="87">
        <f t="shared" si="37"/>
        <v>0</v>
      </c>
      <c r="H98" s="87">
        <f t="shared" si="37"/>
        <v>0</v>
      </c>
      <c r="I98" s="87">
        <f t="shared" si="37"/>
        <v>0</v>
      </c>
      <c r="J98" s="87">
        <f t="shared" si="37"/>
        <v>58300</v>
      </c>
      <c r="K98" s="87">
        <f t="shared" si="37"/>
        <v>0</v>
      </c>
      <c r="L98" s="87">
        <f t="shared" si="37"/>
        <v>0</v>
      </c>
      <c r="M98" s="87">
        <f t="shared" si="37"/>
        <v>0</v>
      </c>
    </row>
    <row r="99" spans="1:13" s="7" customFormat="1" ht="12.75" customHeight="1" x14ac:dyDescent="0.2">
      <c r="A99" s="35" t="s">
        <v>126</v>
      </c>
      <c r="B99" s="110" t="s">
        <v>231</v>
      </c>
      <c r="C99" s="36">
        <f t="shared" ref="C99:C118" si="38">SUM(D99,G99,H99:M99)</f>
        <v>1724454</v>
      </c>
      <c r="D99" s="29">
        <f t="shared" ref="D99:D118" si="39">SUM(E99:F99)</f>
        <v>0</v>
      </c>
      <c r="E99" s="31"/>
      <c r="F99" s="31"/>
      <c r="G99" s="31"/>
      <c r="H99" s="31"/>
      <c r="I99" s="31"/>
      <c r="J99" s="31">
        <v>1724454</v>
      </c>
      <c r="K99" s="39"/>
      <c r="L99" s="39"/>
      <c r="M99" s="39"/>
    </row>
    <row r="100" spans="1:13" s="7" customFormat="1" ht="12.75" customHeight="1" x14ac:dyDescent="0.2">
      <c r="A100" s="35"/>
      <c r="B100" s="35"/>
      <c r="C100" s="36">
        <f t="shared" si="38"/>
        <v>-1031803</v>
      </c>
      <c r="D100" s="29">
        <f t="shared" si="39"/>
        <v>0</v>
      </c>
      <c r="E100" s="31"/>
      <c r="F100" s="31"/>
      <c r="G100" s="31"/>
      <c r="H100" s="31"/>
      <c r="I100" s="31"/>
      <c r="J100" s="31">
        <v>-1031803</v>
      </c>
      <c r="K100" s="39"/>
      <c r="L100" s="39"/>
      <c r="M100" s="39"/>
    </row>
    <row r="101" spans="1:13" s="7" customFormat="1" ht="12.75" customHeight="1" x14ac:dyDescent="0.2">
      <c r="A101" s="89"/>
      <c r="B101" s="89"/>
      <c r="C101" s="87">
        <f>C99+C100</f>
        <v>692651</v>
      </c>
      <c r="D101" s="87">
        <f t="shared" ref="D101:M101" si="40">D99+D100</f>
        <v>0</v>
      </c>
      <c r="E101" s="87">
        <f t="shared" si="40"/>
        <v>0</v>
      </c>
      <c r="F101" s="87">
        <f t="shared" si="40"/>
        <v>0</v>
      </c>
      <c r="G101" s="87">
        <f t="shared" si="40"/>
        <v>0</v>
      </c>
      <c r="H101" s="87">
        <f t="shared" si="40"/>
        <v>0</v>
      </c>
      <c r="I101" s="87">
        <f t="shared" si="40"/>
        <v>0</v>
      </c>
      <c r="J101" s="87">
        <f t="shared" si="40"/>
        <v>692651</v>
      </c>
      <c r="K101" s="87">
        <f t="shared" si="40"/>
        <v>0</v>
      </c>
      <c r="L101" s="87">
        <f t="shared" si="40"/>
        <v>0</v>
      </c>
      <c r="M101" s="87">
        <f t="shared" si="40"/>
        <v>0</v>
      </c>
    </row>
    <row r="102" spans="1:13" s="7" customFormat="1" ht="12.75" customHeight="1" x14ac:dyDescent="0.2">
      <c r="A102" s="35" t="s">
        <v>126</v>
      </c>
      <c r="B102" s="110" t="s">
        <v>230</v>
      </c>
      <c r="C102" s="36">
        <f t="shared" si="38"/>
        <v>1227022</v>
      </c>
      <c r="D102" s="29">
        <f t="shared" si="39"/>
        <v>0</v>
      </c>
      <c r="E102" s="31"/>
      <c r="F102" s="31"/>
      <c r="G102" s="31"/>
      <c r="H102" s="31"/>
      <c r="I102" s="31"/>
      <c r="J102" s="31">
        <v>1227022</v>
      </c>
      <c r="K102" s="39"/>
      <c r="L102" s="39"/>
      <c r="M102" s="39"/>
    </row>
    <row r="103" spans="1:13" s="7" customFormat="1" ht="12.75" customHeight="1" x14ac:dyDescent="0.2">
      <c r="A103" s="35"/>
      <c r="B103" s="35"/>
      <c r="C103" s="36">
        <f t="shared" si="38"/>
        <v>24365</v>
      </c>
      <c r="D103" s="29">
        <f t="shared" si="39"/>
        <v>0</v>
      </c>
      <c r="E103" s="31"/>
      <c r="F103" s="31"/>
      <c r="G103" s="31"/>
      <c r="H103" s="31"/>
      <c r="I103" s="31"/>
      <c r="J103" s="31">
        <v>24365</v>
      </c>
      <c r="K103" s="39"/>
      <c r="L103" s="39"/>
      <c r="M103" s="39"/>
    </row>
    <row r="104" spans="1:13" s="7" customFormat="1" ht="12.75" customHeight="1" x14ac:dyDescent="0.2">
      <c r="A104" s="89"/>
      <c r="B104" s="89"/>
      <c r="C104" s="87">
        <f>C102+C103</f>
        <v>1251387</v>
      </c>
      <c r="D104" s="87">
        <f t="shared" ref="D104:M104" si="41">D102+D103</f>
        <v>0</v>
      </c>
      <c r="E104" s="87">
        <f t="shared" si="41"/>
        <v>0</v>
      </c>
      <c r="F104" s="87">
        <f t="shared" si="41"/>
        <v>0</v>
      </c>
      <c r="G104" s="87">
        <f t="shared" si="41"/>
        <v>0</v>
      </c>
      <c r="H104" s="87">
        <f t="shared" si="41"/>
        <v>0</v>
      </c>
      <c r="I104" s="87">
        <f t="shared" si="41"/>
        <v>0</v>
      </c>
      <c r="J104" s="87">
        <f t="shared" si="41"/>
        <v>1251387</v>
      </c>
      <c r="K104" s="87">
        <f t="shared" si="41"/>
        <v>0</v>
      </c>
      <c r="L104" s="87">
        <f t="shared" si="41"/>
        <v>0</v>
      </c>
      <c r="M104" s="87">
        <f t="shared" si="41"/>
        <v>0</v>
      </c>
    </row>
    <row r="105" spans="1:13" s="7" customFormat="1" x14ac:dyDescent="0.2">
      <c r="A105" s="35" t="s">
        <v>199</v>
      </c>
      <c r="B105" s="110" t="s">
        <v>198</v>
      </c>
      <c r="C105" s="36">
        <f t="shared" si="38"/>
        <v>4572150</v>
      </c>
      <c r="D105" s="29">
        <f t="shared" si="39"/>
        <v>0</v>
      </c>
      <c r="E105" s="31"/>
      <c r="F105" s="31"/>
      <c r="G105" s="31"/>
      <c r="H105" s="31"/>
      <c r="I105" s="31"/>
      <c r="J105" s="31">
        <v>4572150</v>
      </c>
      <c r="K105" s="39"/>
      <c r="L105" s="39"/>
      <c r="M105" s="39"/>
    </row>
    <row r="106" spans="1:13" s="7" customFormat="1" x14ac:dyDescent="0.2">
      <c r="A106" s="35"/>
      <c r="B106" s="35"/>
      <c r="C106" s="36">
        <f t="shared" si="38"/>
        <v>0</v>
      </c>
      <c r="D106" s="29">
        <f t="shared" si="39"/>
        <v>0</v>
      </c>
      <c r="E106" s="31"/>
      <c r="F106" s="31"/>
      <c r="G106" s="31"/>
      <c r="H106" s="31"/>
      <c r="I106" s="31"/>
      <c r="J106" s="31"/>
      <c r="K106" s="39"/>
      <c r="L106" s="39"/>
      <c r="M106" s="39"/>
    </row>
    <row r="107" spans="1:13" s="7" customFormat="1" x14ac:dyDescent="0.2">
      <c r="A107" s="89"/>
      <c r="B107" s="89"/>
      <c r="C107" s="87">
        <f>C105+C106</f>
        <v>4572150</v>
      </c>
      <c r="D107" s="87">
        <f t="shared" ref="D107:M107" si="42">D105+D106</f>
        <v>0</v>
      </c>
      <c r="E107" s="87">
        <f t="shared" si="42"/>
        <v>0</v>
      </c>
      <c r="F107" s="87">
        <f t="shared" si="42"/>
        <v>0</v>
      </c>
      <c r="G107" s="87">
        <f t="shared" si="42"/>
        <v>0</v>
      </c>
      <c r="H107" s="87">
        <f t="shared" si="42"/>
        <v>0</v>
      </c>
      <c r="I107" s="87">
        <f t="shared" si="42"/>
        <v>0</v>
      </c>
      <c r="J107" s="87">
        <f t="shared" si="42"/>
        <v>4572150</v>
      </c>
      <c r="K107" s="87">
        <f t="shared" si="42"/>
        <v>0</v>
      </c>
      <c r="L107" s="87">
        <f t="shared" si="42"/>
        <v>0</v>
      </c>
      <c r="M107" s="87">
        <f t="shared" si="42"/>
        <v>0</v>
      </c>
    </row>
    <row r="108" spans="1:13" s="7" customFormat="1" ht="25.5" x14ac:dyDescent="0.2">
      <c r="A108" s="35" t="s">
        <v>199</v>
      </c>
      <c r="B108" s="110" t="s">
        <v>200</v>
      </c>
      <c r="C108" s="36">
        <f t="shared" si="38"/>
        <v>1330329</v>
      </c>
      <c r="D108" s="29">
        <f t="shared" si="39"/>
        <v>0</v>
      </c>
      <c r="E108" s="31"/>
      <c r="F108" s="31"/>
      <c r="G108" s="31"/>
      <c r="H108" s="31"/>
      <c r="I108" s="31"/>
      <c r="J108" s="31">
        <v>1330329</v>
      </c>
      <c r="K108" s="39"/>
      <c r="L108" s="39"/>
      <c r="M108" s="39"/>
    </row>
    <row r="109" spans="1:13" s="7" customFormat="1" x14ac:dyDescent="0.2">
      <c r="A109" s="35"/>
      <c r="B109" s="35"/>
      <c r="C109" s="36">
        <f t="shared" si="38"/>
        <v>-53000</v>
      </c>
      <c r="D109" s="29">
        <f t="shared" si="39"/>
        <v>0</v>
      </c>
      <c r="E109" s="31"/>
      <c r="F109" s="31"/>
      <c r="G109" s="31"/>
      <c r="H109" s="31"/>
      <c r="I109" s="31"/>
      <c r="J109" s="31">
        <v>-53000</v>
      </c>
      <c r="K109" s="39"/>
      <c r="L109" s="39"/>
      <c r="M109" s="39"/>
    </row>
    <row r="110" spans="1:13" s="7" customFormat="1" x14ac:dyDescent="0.2">
      <c r="A110" s="89"/>
      <c r="B110" s="89"/>
      <c r="C110" s="87">
        <f>C108+C109</f>
        <v>1277329</v>
      </c>
      <c r="D110" s="87">
        <f t="shared" ref="D110:M110" si="43">D108+D109</f>
        <v>0</v>
      </c>
      <c r="E110" s="87">
        <f t="shared" si="43"/>
        <v>0</v>
      </c>
      <c r="F110" s="87">
        <f t="shared" si="43"/>
        <v>0</v>
      </c>
      <c r="G110" s="87">
        <f t="shared" si="43"/>
        <v>0</v>
      </c>
      <c r="H110" s="87">
        <f t="shared" si="43"/>
        <v>0</v>
      </c>
      <c r="I110" s="87">
        <f t="shared" si="43"/>
        <v>0</v>
      </c>
      <c r="J110" s="87">
        <f t="shared" si="43"/>
        <v>1277329</v>
      </c>
      <c r="K110" s="87">
        <f t="shared" si="43"/>
        <v>0</v>
      </c>
      <c r="L110" s="87">
        <f t="shared" si="43"/>
        <v>0</v>
      </c>
      <c r="M110" s="87">
        <f t="shared" si="43"/>
        <v>0</v>
      </c>
    </row>
    <row r="111" spans="1:13" s="7" customFormat="1" ht="25.5" x14ac:dyDescent="0.2">
      <c r="A111" s="35" t="s">
        <v>199</v>
      </c>
      <c r="B111" s="110" t="s">
        <v>201</v>
      </c>
      <c r="C111" s="36">
        <f t="shared" si="38"/>
        <v>1713066</v>
      </c>
      <c r="D111" s="29">
        <f t="shared" si="39"/>
        <v>0</v>
      </c>
      <c r="E111" s="31"/>
      <c r="F111" s="31"/>
      <c r="G111" s="31"/>
      <c r="H111" s="31"/>
      <c r="I111" s="31"/>
      <c r="J111" s="31">
        <v>1713066</v>
      </c>
      <c r="K111" s="39"/>
      <c r="L111" s="39"/>
      <c r="M111" s="39"/>
    </row>
    <row r="112" spans="1:13" s="7" customFormat="1" x14ac:dyDescent="0.2">
      <c r="A112" s="35"/>
      <c r="B112" s="35"/>
      <c r="C112" s="36">
        <f t="shared" si="38"/>
        <v>-749786</v>
      </c>
      <c r="D112" s="29">
        <f t="shared" si="39"/>
        <v>0</v>
      </c>
      <c r="E112" s="31"/>
      <c r="F112" s="31"/>
      <c r="G112" s="31"/>
      <c r="H112" s="31"/>
      <c r="I112" s="31"/>
      <c r="J112" s="31">
        <v>-749786</v>
      </c>
      <c r="K112" s="39"/>
      <c r="L112" s="39"/>
      <c r="M112" s="39"/>
    </row>
    <row r="113" spans="1:13" s="7" customFormat="1" x14ac:dyDescent="0.2">
      <c r="A113" s="89"/>
      <c r="B113" s="89"/>
      <c r="C113" s="87">
        <f>C111+C112</f>
        <v>963280</v>
      </c>
      <c r="D113" s="87">
        <f t="shared" ref="D113:M113" si="44">D111+D112</f>
        <v>0</v>
      </c>
      <c r="E113" s="87">
        <f t="shared" si="44"/>
        <v>0</v>
      </c>
      <c r="F113" s="87">
        <f t="shared" si="44"/>
        <v>0</v>
      </c>
      <c r="G113" s="87">
        <f t="shared" si="44"/>
        <v>0</v>
      </c>
      <c r="H113" s="87">
        <f t="shared" si="44"/>
        <v>0</v>
      </c>
      <c r="I113" s="87">
        <f t="shared" si="44"/>
        <v>0</v>
      </c>
      <c r="J113" s="87">
        <f t="shared" si="44"/>
        <v>963280</v>
      </c>
      <c r="K113" s="87">
        <f t="shared" si="44"/>
        <v>0</v>
      </c>
      <c r="L113" s="87">
        <f t="shared" si="44"/>
        <v>0</v>
      </c>
      <c r="M113" s="87">
        <f t="shared" si="44"/>
        <v>0</v>
      </c>
    </row>
    <row r="114" spans="1:13" s="7" customFormat="1" x14ac:dyDescent="0.2">
      <c r="A114" s="35" t="s">
        <v>199</v>
      </c>
      <c r="B114" s="110" t="s">
        <v>238</v>
      </c>
      <c r="C114" s="36">
        <f t="shared" si="38"/>
        <v>2387004</v>
      </c>
      <c r="D114" s="29">
        <f t="shared" si="39"/>
        <v>0</v>
      </c>
      <c r="E114" s="31"/>
      <c r="F114" s="31"/>
      <c r="G114" s="31"/>
      <c r="H114" s="31"/>
      <c r="I114" s="31"/>
      <c r="J114" s="31">
        <v>2387004</v>
      </c>
      <c r="K114" s="39"/>
      <c r="L114" s="39"/>
      <c r="M114" s="39"/>
    </row>
    <row r="115" spans="1:13" s="7" customFormat="1" x14ac:dyDescent="0.2">
      <c r="A115" s="35"/>
      <c r="B115" s="35"/>
      <c r="C115" s="36">
        <f t="shared" si="38"/>
        <v>-1322550</v>
      </c>
      <c r="D115" s="29">
        <f t="shared" si="39"/>
        <v>0</v>
      </c>
      <c r="E115" s="31"/>
      <c r="F115" s="31"/>
      <c r="G115" s="31"/>
      <c r="H115" s="31"/>
      <c r="I115" s="31"/>
      <c r="J115" s="31">
        <v>-1322550</v>
      </c>
      <c r="K115" s="39"/>
      <c r="L115" s="39"/>
      <c r="M115" s="39"/>
    </row>
    <row r="116" spans="1:13" s="7" customFormat="1" x14ac:dyDescent="0.2">
      <c r="A116" s="89"/>
      <c r="B116" s="89"/>
      <c r="C116" s="87">
        <f>C114+C115</f>
        <v>1064454</v>
      </c>
      <c r="D116" s="87">
        <f t="shared" ref="D116:M116" si="45">D114+D115</f>
        <v>0</v>
      </c>
      <c r="E116" s="87">
        <f t="shared" si="45"/>
        <v>0</v>
      </c>
      <c r="F116" s="87">
        <f t="shared" si="45"/>
        <v>0</v>
      </c>
      <c r="G116" s="87">
        <f t="shared" si="45"/>
        <v>0</v>
      </c>
      <c r="H116" s="87">
        <f t="shared" si="45"/>
        <v>0</v>
      </c>
      <c r="I116" s="87">
        <f t="shared" si="45"/>
        <v>0</v>
      </c>
      <c r="J116" s="87">
        <f t="shared" si="45"/>
        <v>1064454</v>
      </c>
      <c r="K116" s="87">
        <f t="shared" si="45"/>
        <v>0</v>
      </c>
      <c r="L116" s="87">
        <f t="shared" si="45"/>
        <v>0</v>
      </c>
      <c r="M116" s="87">
        <f t="shared" si="45"/>
        <v>0</v>
      </c>
    </row>
    <row r="117" spans="1:13" s="7" customFormat="1" x14ac:dyDescent="0.2">
      <c r="A117" s="35" t="s">
        <v>199</v>
      </c>
      <c r="B117" s="35"/>
      <c r="C117" s="36">
        <f t="shared" si="38"/>
        <v>0</v>
      </c>
      <c r="D117" s="29">
        <f t="shared" si="39"/>
        <v>0</v>
      </c>
      <c r="E117" s="31"/>
      <c r="F117" s="31"/>
      <c r="G117" s="31"/>
      <c r="H117" s="31"/>
      <c r="I117" s="31"/>
      <c r="J117" s="31"/>
      <c r="K117" s="39"/>
      <c r="L117" s="39"/>
      <c r="M117" s="39"/>
    </row>
    <row r="118" spans="1:13" s="7" customFormat="1" x14ac:dyDescent="0.2">
      <c r="A118" s="35"/>
      <c r="B118" s="35"/>
      <c r="C118" s="36">
        <f t="shared" si="38"/>
        <v>0</v>
      </c>
      <c r="D118" s="29">
        <f t="shared" si="39"/>
        <v>0</v>
      </c>
      <c r="E118" s="31"/>
      <c r="F118" s="31"/>
      <c r="G118" s="31"/>
      <c r="H118" s="31"/>
      <c r="I118" s="31"/>
      <c r="J118" s="31"/>
      <c r="K118" s="39"/>
      <c r="L118" s="39"/>
      <c r="M118" s="39"/>
    </row>
    <row r="119" spans="1:13" s="7" customFormat="1" x14ac:dyDescent="0.2">
      <c r="A119" s="89"/>
      <c r="B119" s="89"/>
      <c r="C119" s="87">
        <f>C117+C118</f>
        <v>0</v>
      </c>
      <c r="D119" s="87">
        <f t="shared" ref="D119:J119" si="46">D117+D118</f>
        <v>0</v>
      </c>
      <c r="E119" s="87">
        <f t="shared" si="46"/>
        <v>0</v>
      </c>
      <c r="F119" s="87">
        <f t="shared" si="46"/>
        <v>0</v>
      </c>
      <c r="G119" s="87">
        <f t="shared" si="46"/>
        <v>0</v>
      </c>
      <c r="H119" s="87">
        <f t="shared" si="46"/>
        <v>0</v>
      </c>
      <c r="I119" s="87">
        <f t="shared" si="46"/>
        <v>0</v>
      </c>
      <c r="J119" s="87">
        <f t="shared" si="46"/>
        <v>0</v>
      </c>
      <c r="K119" s="87">
        <f>K117+K118</f>
        <v>0</v>
      </c>
      <c r="L119" s="87">
        <f t="shared" ref="L119" si="47">L117+L118</f>
        <v>0</v>
      </c>
      <c r="M119" s="87">
        <f t="shared" ref="M119" si="48">M117+M118</f>
        <v>0</v>
      </c>
    </row>
    <row r="120" spans="1:13" s="7" customFormat="1" x14ac:dyDescent="0.2">
      <c r="A120" s="34" t="s">
        <v>125</v>
      </c>
      <c r="B120" s="110" t="s">
        <v>54</v>
      </c>
      <c r="C120" s="36">
        <f t="shared" si="33"/>
        <v>60029</v>
      </c>
      <c r="D120" s="29">
        <f t="shared" si="2"/>
        <v>40121</v>
      </c>
      <c r="E120" s="31">
        <v>32332</v>
      </c>
      <c r="F120" s="31">
        <v>7789</v>
      </c>
      <c r="G120" s="33">
        <v>19908</v>
      </c>
      <c r="H120" s="29"/>
      <c r="I120" s="29"/>
      <c r="J120" s="29"/>
      <c r="K120" s="39"/>
      <c r="L120" s="39"/>
      <c r="M120" s="39"/>
    </row>
    <row r="121" spans="1:13" s="7" customFormat="1" x14ac:dyDescent="0.2">
      <c r="A121" s="34"/>
      <c r="B121" s="35"/>
      <c r="C121" s="36">
        <f t="shared" si="33"/>
        <v>0</v>
      </c>
      <c r="D121" s="29">
        <f t="shared" si="2"/>
        <v>0</v>
      </c>
      <c r="E121" s="31"/>
      <c r="F121" s="31"/>
      <c r="G121" s="33">
        <v>-865</v>
      </c>
      <c r="H121" s="29"/>
      <c r="I121" s="29"/>
      <c r="J121" s="29">
        <v>865</v>
      </c>
      <c r="K121" s="39"/>
      <c r="L121" s="39"/>
      <c r="M121" s="39"/>
    </row>
    <row r="122" spans="1:13" s="7" customFormat="1" x14ac:dyDescent="0.2">
      <c r="A122" s="89"/>
      <c r="B122" s="89"/>
      <c r="C122" s="87">
        <f>C120+C121</f>
        <v>60029</v>
      </c>
      <c r="D122" s="87">
        <f t="shared" ref="D122:M122" si="49">D120+D121</f>
        <v>40121</v>
      </c>
      <c r="E122" s="87">
        <f t="shared" si="49"/>
        <v>32332</v>
      </c>
      <c r="F122" s="87">
        <f t="shared" si="49"/>
        <v>7789</v>
      </c>
      <c r="G122" s="87">
        <f t="shared" si="49"/>
        <v>19043</v>
      </c>
      <c r="H122" s="87">
        <f t="shared" si="49"/>
        <v>0</v>
      </c>
      <c r="I122" s="87">
        <f t="shared" si="49"/>
        <v>0</v>
      </c>
      <c r="J122" s="87">
        <f t="shared" si="49"/>
        <v>865</v>
      </c>
      <c r="K122" s="87">
        <f t="shared" si="49"/>
        <v>0</v>
      </c>
      <c r="L122" s="87">
        <f t="shared" si="49"/>
        <v>0</v>
      </c>
      <c r="M122" s="87">
        <f t="shared" si="49"/>
        <v>0</v>
      </c>
    </row>
    <row r="123" spans="1:13" s="7" customFormat="1" x14ac:dyDescent="0.2">
      <c r="A123" s="37" t="s">
        <v>127</v>
      </c>
      <c r="B123" s="37" t="s">
        <v>123</v>
      </c>
      <c r="C123" s="45">
        <f>C87+C90+C93+C96+C99+C102+C105+C108+C111+C114+C120+C117</f>
        <v>13497546</v>
      </c>
      <c r="D123" s="45">
        <f t="shared" ref="D123:M123" si="50">D87+D90+D93+D96+D99+D102+D105+D108+D111+D114+D120+D117</f>
        <v>229823</v>
      </c>
      <c r="E123" s="45">
        <f t="shared" si="50"/>
        <v>185207</v>
      </c>
      <c r="F123" s="45">
        <f t="shared" si="50"/>
        <v>44616</v>
      </c>
      <c r="G123" s="45">
        <f t="shared" si="50"/>
        <v>56898</v>
      </c>
      <c r="H123" s="45">
        <f t="shared" si="50"/>
        <v>0</v>
      </c>
      <c r="I123" s="45">
        <f t="shared" si="50"/>
        <v>0</v>
      </c>
      <c r="J123" s="45">
        <f t="shared" si="50"/>
        <v>13142325</v>
      </c>
      <c r="K123" s="45">
        <f t="shared" si="50"/>
        <v>68500</v>
      </c>
      <c r="L123" s="45">
        <f t="shared" si="50"/>
        <v>0</v>
      </c>
      <c r="M123" s="45">
        <f t="shared" si="50"/>
        <v>0</v>
      </c>
    </row>
    <row r="124" spans="1:13" s="7" customFormat="1" x14ac:dyDescent="0.2">
      <c r="A124" s="35"/>
      <c r="B124" s="35"/>
      <c r="C124" s="45">
        <f>C88+C91+C94+C97+C100+C103+C106+C109+C112+C115+C121+C118</f>
        <v>-3231472</v>
      </c>
      <c r="D124" s="45">
        <f t="shared" ref="D124:M124" si="51">D88+D91+D94+D97+D100+D103+D106+D109+D112+D115+D121+D118</f>
        <v>-6236</v>
      </c>
      <c r="E124" s="45">
        <f t="shared" si="51"/>
        <v>-5775</v>
      </c>
      <c r="F124" s="45">
        <f t="shared" si="51"/>
        <v>-461</v>
      </c>
      <c r="G124" s="45">
        <f t="shared" si="51"/>
        <v>5734</v>
      </c>
      <c r="H124" s="45">
        <f t="shared" si="51"/>
        <v>0</v>
      </c>
      <c r="I124" s="45">
        <f t="shared" si="51"/>
        <v>0</v>
      </c>
      <c r="J124" s="45">
        <f t="shared" si="51"/>
        <v>-3231909</v>
      </c>
      <c r="K124" s="45">
        <f t="shared" si="51"/>
        <v>0</v>
      </c>
      <c r="L124" s="45">
        <f t="shared" si="51"/>
        <v>939</v>
      </c>
      <c r="M124" s="45">
        <f t="shared" si="51"/>
        <v>0</v>
      </c>
    </row>
    <row r="125" spans="1:13" s="7" customFormat="1" x14ac:dyDescent="0.2">
      <c r="A125" s="89"/>
      <c r="B125" s="89"/>
      <c r="C125" s="91">
        <f>C123+C124</f>
        <v>10266074</v>
      </c>
      <c r="D125" s="91">
        <f t="shared" ref="D125:M125" si="52">D123+D124</f>
        <v>223587</v>
      </c>
      <c r="E125" s="91">
        <f t="shared" si="52"/>
        <v>179432</v>
      </c>
      <c r="F125" s="91">
        <f t="shared" si="52"/>
        <v>44155</v>
      </c>
      <c r="G125" s="91">
        <f t="shared" si="52"/>
        <v>62632</v>
      </c>
      <c r="H125" s="91">
        <f t="shared" si="52"/>
        <v>0</v>
      </c>
      <c r="I125" s="91">
        <f t="shared" si="52"/>
        <v>0</v>
      </c>
      <c r="J125" s="91">
        <f t="shared" si="52"/>
        <v>9910416</v>
      </c>
      <c r="K125" s="91">
        <f t="shared" si="52"/>
        <v>68500</v>
      </c>
      <c r="L125" s="91">
        <f t="shared" si="52"/>
        <v>939</v>
      </c>
      <c r="M125" s="91">
        <f t="shared" si="52"/>
        <v>0</v>
      </c>
    </row>
    <row r="126" spans="1:13" s="7" customFormat="1" x14ac:dyDescent="0.2">
      <c r="A126" s="73" t="s">
        <v>228</v>
      </c>
      <c r="B126" s="37" t="s">
        <v>226</v>
      </c>
      <c r="C126" s="25">
        <f>C129</f>
        <v>62091</v>
      </c>
      <c r="D126" s="45">
        <f>D129</f>
        <v>0</v>
      </c>
      <c r="E126" s="45">
        <f t="shared" ref="E126:M126" si="53">E129</f>
        <v>0</v>
      </c>
      <c r="F126" s="45">
        <f t="shared" si="53"/>
        <v>0</v>
      </c>
      <c r="G126" s="45">
        <f t="shared" si="53"/>
        <v>0</v>
      </c>
      <c r="H126" s="45">
        <f t="shared" si="53"/>
        <v>62091</v>
      </c>
      <c r="I126" s="45">
        <f t="shared" si="53"/>
        <v>0</v>
      </c>
      <c r="J126" s="45">
        <f t="shared" si="53"/>
        <v>0</v>
      </c>
      <c r="K126" s="45">
        <f t="shared" si="53"/>
        <v>0</v>
      </c>
      <c r="L126" s="45">
        <f t="shared" si="53"/>
        <v>0</v>
      </c>
      <c r="M126" s="45">
        <f t="shared" si="53"/>
        <v>0</v>
      </c>
    </row>
    <row r="127" spans="1:13" s="7" customFormat="1" x14ac:dyDescent="0.2">
      <c r="A127" s="73"/>
      <c r="B127" s="37"/>
      <c r="C127" s="25">
        <f>C130</f>
        <v>0</v>
      </c>
      <c r="D127" s="25">
        <f t="shared" ref="D127:M127" si="54">D130</f>
        <v>0</v>
      </c>
      <c r="E127" s="25">
        <f t="shared" si="54"/>
        <v>0</v>
      </c>
      <c r="F127" s="25">
        <f t="shared" si="54"/>
        <v>0</v>
      </c>
      <c r="G127" s="25">
        <f t="shared" si="54"/>
        <v>0</v>
      </c>
      <c r="H127" s="25">
        <f t="shared" si="54"/>
        <v>0</v>
      </c>
      <c r="I127" s="25">
        <f t="shared" si="54"/>
        <v>0</v>
      </c>
      <c r="J127" s="25">
        <f t="shared" si="54"/>
        <v>0</v>
      </c>
      <c r="K127" s="25">
        <f t="shared" si="54"/>
        <v>0</v>
      </c>
      <c r="L127" s="25">
        <f t="shared" si="54"/>
        <v>0</v>
      </c>
      <c r="M127" s="25">
        <f t="shared" si="54"/>
        <v>0</v>
      </c>
    </row>
    <row r="128" spans="1:13" s="7" customFormat="1" x14ac:dyDescent="0.2">
      <c r="A128" s="73"/>
      <c r="B128" s="37"/>
      <c r="C128" s="25">
        <f>C126+C127</f>
        <v>62091</v>
      </c>
      <c r="D128" s="25">
        <f t="shared" ref="D128:M128" si="55">D126+D127</f>
        <v>0</v>
      </c>
      <c r="E128" s="25">
        <f t="shared" si="55"/>
        <v>0</v>
      </c>
      <c r="F128" s="25">
        <f t="shared" si="55"/>
        <v>0</v>
      </c>
      <c r="G128" s="25">
        <f t="shared" si="55"/>
        <v>0</v>
      </c>
      <c r="H128" s="25">
        <f t="shared" si="55"/>
        <v>62091</v>
      </c>
      <c r="I128" s="25">
        <f t="shared" si="55"/>
        <v>0</v>
      </c>
      <c r="J128" s="25">
        <f t="shared" si="55"/>
        <v>0</v>
      </c>
      <c r="K128" s="25">
        <f t="shared" si="55"/>
        <v>0</v>
      </c>
      <c r="L128" s="25">
        <f t="shared" si="55"/>
        <v>0</v>
      </c>
      <c r="M128" s="25">
        <f t="shared" si="55"/>
        <v>0</v>
      </c>
    </row>
    <row r="129" spans="1:13" s="7" customFormat="1" ht="25.5" x14ac:dyDescent="0.2">
      <c r="A129" s="110"/>
      <c r="B129" s="74" t="s">
        <v>227</v>
      </c>
      <c r="C129" s="33">
        <f>SUM(D129,G129,H129:M129)</f>
        <v>62091</v>
      </c>
      <c r="D129" s="33">
        <f>SUM(E129:F129)</f>
        <v>0</v>
      </c>
      <c r="E129" s="111"/>
      <c r="F129" s="111"/>
      <c r="G129" s="111"/>
      <c r="H129" s="111">
        <v>62091</v>
      </c>
      <c r="I129" s="111"/>
      <c r="J129" s="111"/>
      <c r="K129" s="111"/>
      <c r="L129" s="111"/>
      <c r="M129" s="111"/>
    </row>
    <row r="130" spans="1:13" s="7" customFormat="1" x14ac:dyDescent="0.2">
      <c r="A130" s="35"/>
      <c r="B130" s="28"/>
      <c r="C130" s="31">
        <f>SUM(D130,G130,H130:M130)</f>
        <v>0</v>
      </c>
      <c r="D130" s="31">
        <f>SUM(E130:F130)</f>
        <v>0</v>
      </c>
      <c r="E130" s="92"/>
      <c r="F130" s="92"/>
      <c r="G130" s="92"/>
      <c r="H130" s="92"/>
      <c r="I130" s="92"/>
      <c r="J130" s="92"/>
      <c r="K130" s="92"/>
      <c r="L130" s="92"/>
      <c r="M130" s="92"/>
    </row>
    <row r="131" spans="1:13" s="7" customFormat="1" x14ac:dyDescent="0.2">
      <c r="A131" s="89"/>
      <c r="B131" s="89"/>
      <c r="C131" s="87">
        <f>C129+C130</f>
        <v>62091</v>
      </c>
      <c r="D131" s="87">
        <f t="shared" ref="D131:M131" si="56">D129+D130</f>
        <v>0</v>
      </c>
      <c r="E131" s="87">
        <f t="shared" si="56"/>
        <v>0</v>
      </c>
      <c r="F131" s="87">
        <f t="shared" si="56"/>
        <v>0</v>
      </c>
      <c r="G131" s="87">
        <f t="shared" si="56"/>
        <v>0</v>
      </c>
      <c r="H131" s="87">
        <f t="shared" si="56"/>
        <v>62091</v>
      </c>
      <c r="I131" s="87">
        <f t="shared" si="56"/>
        <v>0</v>
      </c>
      <c r="J131" s="87">
        <f t="shared" si="56"/>
        <v>0</v>
      </c>
      <c r="K131" s="87">
        <f t="shared" si="56"/>
        <v>0</v>
      </c>
      <c r="L131" s="87">
        <f t="shared" si="56"/>
        <v>0</v>
      </c>
      <c r="M131" s="87">
        <f t="shared" si="56"/>
        <v>0</v>
      </c>
    </row>
    <row r="132" spans="1:13" s="7" customFormat="1" x14ac:dyDescent="0.2">
      <c r="A132" s="37" t="s">
        <v>98</v>
      </c>
      <c r="B132" s="37" t="s">
        <v>99</v>
      </c>
      <c r="C132" s="25">
        <f>SUM(C135,C138)</f>
        <v>123995</v>
      </c>
      <c r="D132" s="25">
        <f t="shared" ref="D132:M132" si="57">SUM(D135,D138)</f>
        <v>0</v>
      </c>
      <c r="E132" s="25">
        <f t="shared" si="57"/>
        <v>0</v>
      </c>
      <c r="F132" s="25">
        <f t="shared" si="57"/>
        <v>0</v>
      </c>
      <c r="G132" s="25">
        <f t="shared" si="57"/>
        <v>18890</v>
      </c>
      <c r="H132" s="25">
        <f t="shared" si="57"/>
        <v>0</v>
      </c>
      <c r="I132" s="25">
        <f t="shared" si="57"/>
        <v>0</v>
      </c>
      <c r="J132" s="25">
        <f t="shared" si="57"/>
        <v>105105</v>
      </c>
      <c r="K132" s="25">
        <f t="shared" si="57"/>
        <v>0</v>
      </c>
      <c r="L132" s="25">
        <f t="shared" si="57"/>
        <v>0</v>
      </c>
      <c r="M132" s="25">
        <f t="shared" si="57"/>
        <v>0</v>
      </c>
    </row>
    <row r="133" spans="1:13" s="7" customFormat="1" x14ac:dyDescent="0.2">
      <c r="A133" s="35"/>
      <c r="B133" s="35"/>
      <c r="C133" s="25">
        <f>SUM(C136,C139)</f>
        <v>0</v>
      </c>
      <c r="D133" s="25">
        <f t="shared" ref="D133:M133" si="58">SUM(D136,D139)</f>
        <v>0</v>
      </c>
      <c r="E133" s="25">
        <f t="shared" si="58"/>
        <v>0</v>
      </c>
      <c r="F133" s="25">
        <f t="shared" si="58"/>
        <v>0</v>
      </c>
      <c r="G133" s="25">
        <f t="shared" si="58"/>
        <v>0</v>
      </c>
      <c r="H133" s="25">
        <f t="shared" si="58"/>
        <v>0</v>
      </c>
      <c r="I133" s="25">
        <f t="shared" si="58"/>
        <v>0</v>
      </c>
      <c r="J133" s="25">
        <f t="shared" si="58"/>
        <v>0</v>
      </c>
      <c r="K133" s="25">
        <f t="shared" si="58"/>
        <v>0</v>
      </c>
      <c r="L133" s="25">
        <f t="shared" si="58"/>
        <v>0</v>
      </c>
      <c r="M133" s="25">
        <f t="shared" si="58"/>
        <v>0</v>
      </c>
    </row>
    <row r="134" spans="1:13" s="7" customFormat="1" x14ac:dyDescent="0.2">
      <c r="A134" s="89"/>
      <c r="B134" s="89"/>
      <c r="C134" s="87">
        <f>C132+C133</f>
        <v>123995</v>
      </c>
      <c r="D134" s="87">
        <f t="shared" ref="D134:M134" si="59">D132+D133</f>
        <v>0</v>
      </c>
      <c r="E134" s="87">
        <f t="shared" si="59"/>
        <v>0</v>
      </c>
      <c r="F134" s="87">
        <f t="shared" si="59"/>
        <v>0</v>
      </c>
      <c r="G134" s="87">
        <f t="shared" si="59"/>
        <v>18890</v>
      </c>
      <c r="H134" s="87">
        <f t="shared" si="59"/>
        <v>0</v>
      </c>
      <c r="I134" s="87">
        <f t="shared" si="59"/>
        <v>0</v>
      </c>
      <c r="J134" s="87">
        <f t="shared" si="59"/>
        <v>105105</v>
      </c>
      <c r="K134" s="87">
        <f t="shared" si="59"/>
        <v>0</v>
      </c>
      <c r="L134" s="87">
        <f t="shared" si="59"/>
        <v>0</v>
      </c>
      <c r="M134" s="87">
        <f t="shared" si="59"/>
        <v>0</v>
      </c>
    </row>
    <row r="135" spans="1:13" s="7" customFormat="1" ht="24.75" customHeight="1" x14ac:dyDescent="0.2">
      <c r="A135" s="27"/>
      <c r="B135" s="74" t="s">
        <v>159</v>
      </c>
      <c r="C135" s="29">
        <f>SUM(D135,G135,H135:M135)</f>
        <v>114920</v>
      </c>
      <c r="D135" s="29">
        <f>SUM(E135:F135)</f>
        <v>0</v>
      </c>
      <c r="E135" s="32"/>
      <c r="F135" s="29"/>
      <c r="G135" s="29">
        <v>9815</v>
      </c>
      <c r="H135" s="29"/>
      <c r="I135" s="29"/>
      <c r="J135" s="31">
        <v>105105</v>
      </c>
      <c r="K135" s="29"/>
      <c r="L135" s="29"/>
      <c r="M135" s="29"/>
    </row>
    <row r="136" spans="1:13" s="7" customFormat="1" ht="14.25" customHeight="1" x14ac:dyDescent="0.2">
      <c r="A136" s="27"/>
      <c r="B136" s="27"/>
      <c r="C136" s="29">
        <f>SUM(D136,G136,H136:M136)</f>
        <v>0</v>
      </c>
      <c r="D136" s="29">
        <f>SUM(E136:F136)</f>
        <v>0</v>
      </c>
      <c r="E136" s="32"/>
      <c r="F136" s="29"/>
      <c r="G136" s="29"/>
      <c r="H136" s="29"/>
      <c r="I136" s="29"/>
      <c r="J136" s="31"/>
      <c r="K136" s="29"/>
      <c r="L136" s="29"/>
      <c r="M136" s="29"/>
    </row>
    <row r="137" spans="1:13" s="7" customFormat="1" ht="13.5" customHeight="1" x14ac:dyDescent="0.2">
      <c r="A137" s="89"/>
      <c r="B137" s="89"/>
      <c r="C137" s="87">
        <f>C135+C136</f>
        <v>114920</v>
      </c>
      <c r="D137" s="87">
        <f t="shared" ref="D137:M137" si="60">D135+D136</f>
        <v>0</v>
      </c>
      <c r="E137" s="87">
        <f t="shared" si="60"/>
        <v>0</v>
      </c>
      <c r="F137" s="87">
        <f t="shared" si="60"/>
        <v>0</v>
      </c>
      <c r="G137" s="87">
        <f t="shared" si="60"/>
        <v>9815</v>
      </c>
      <c r="H137" s="87">
        <f t="shared" si="60"/>
        <v>0</v>
      </c>
      <c r="I137" s="87">
        <f t="shared" si="60"/>
        <v>0</v>
      </c>
      <c r="J137" s="87">
        <f t="shared" si="60"/>
        <v>105105</v>
      </c>
      <c r="K137" s="87">
        <f t="shared" si="60"/>
        <v>0</v>
      </c>
      <c r="L137" s="87">
        <f t="shared" si="60"/>
        <v>0</v>
      </c>
      <c r="M137" s="87">
        <f t="shared" si="60"/>
        <v>0</v>
      </c>
    </row>
    <row r="138" spans="1:13" s="7" customFormat="1" ht="24.75" customHeight="1" x14ac:dyDescent="0.2">
      <c r="A138" s="35"/>
      <c r="B138" s="118" t="s">
        <v>196</v>
      </c>
      <c r="C138" s="29">
        <f>SUM(D138,G138,H138:M138)</f>
        <v>9075</v>
      </c>
      <c r="D138" s="29">
        <f>SUM(E138:F138)</f>
        <v>0</v>
      </c>
      <c r="E138" s="39"/>
      <c r="F138" s="39"/>
      <c r="G138" s="31">
        <v>9075</v>
      </c>
      <c r="H138" s="39"/>
      <c r="I138" s="39"/>
      <c r="J138" s="31"/>
      <c r="K138" s="39"/>
      <c r="L138" s="39"/>
      <c r="M138" s="39"/>
    </row>
    <row r="139" spans="1:13" s="7" customFormat="1" ht="11.25" customHeight="1" x14ac:dyDescent="0.2">
      <c r="A139" s="35"/>
      <c r="B139" s="46"/>
      <c r="C139" s="29">
        <f>SUM(D139,G139,H139:M139)</f>
        <v>0</v>
      </c>
      <c r="D139" s="29">
        <f>SUM(E139:F139)</f>
        <v>0</v>
      </c>
      <c r="E139" s="39"/>
      <c r="F139" s="39"/>
      <c r="G139" s="31"/>
      <c r="H139" s="39"/>
      <c r="I139" s="39"/>
      <c r="J139" s="31"/>
      <c r="K139" s="39"/>
      <c r="L139" s="39"/>
      <c r="M139" s="39"/>
    </row>
    <row r="140" spans="1:13" s="7" customFormat="1" ht="14.25" customHeight="1" x14ac:dyDescent="0.2">
      <c r="A140" s="89"/>
      <c r="B140" s="94"/>
      <c r="C140" s="87">
        <f>C138+C139</f>
        <v>9075</v>
      </c>
      <c r="D140" s="87">
        <f t="shared" ref="D140:M140" si="61">D138+D139</f>
        <v>0</v>
      </c>
      <c r="E140" s="87">
        <f t="shared" si="61"/>
        <v>0</v>
      </c>
      <c r="F140" s="87">
        <f t="shared" si="61"/>
        <v>0</v>
      </c>
      <c r="G140" s="87">
        <f t="shared" si="61"/>
        <v>9075</v>
      </c>
      <c r="H140" s="87">
        <f t="shared" si="61"/>
        <v>0</v>
      </c>
      <c r="I140" s="87">
        <f t="shared" si="61"/>
        <v>0</v>
      </c>
      <c r="J140" s="87">
        <f t="shared" si="61"/>
        <v>0</v>
      </c>
      <c r="K140" s="87">
        <f t="shared" si="61"/>
        <v>0</v>
      </c>
      <c r="L140" s="87">
        <f t="shared" si="61"/>
        <v>0</v>
      </c>
      <c r="M140" s="87">
        <f t="shared" si="61"/>
        <v>0</v>
      </c>
    </row>
    <row r="141" spans="1:13" s="7" customFormat="1" x14ac:dyDescent="0.2">
      <c r="A141" s="37" t="s">
        <v>128</v>
      </c>
      <c r="B141" s="37" t="s">
        <v>123</v>
      </c>
      <c r="C141" s="47">
        <f>C132+C126</f>
        <v>186086</v>
      </c>
      <c r="D141" s="47">
        <f t="shared" ref="D141:M141" si="62">D132+D126</f>
        <v>0</v>
      </c>
      <c r="E141" s="47">
        <f t="shared" si="62"/>
        <v>0</v>
      </c>
      <c r="F141" s="47">
        <f t="shared" si="62"/>
        <v>0</v>
      </c>
      <c r="G141" s="47">
        <f t="shared" si="62"/>
        <v>18890</v>
      </c>
      <c r="H141" s="47">
        <f t="shared" si="62"/>
        <v>62091</v>
      </c>
      <c r="I141" s="47">
        <f t="shared" si="62"/>
        <v>0</v>
      </c>
      <c r="J141" s="47">
        <f t="shared" si="62"/>
        <v>105105</v>
      </c>
      <c r="K141" s="47">
        <f t="shared" si="62"/>
        <v>0</v>
      </c>
      <c r="L141" s="47">
        <f t="shared" si="62"/>
        <v>0</v>
      </c>
      <c r="M141" s="47">
        <f t="shared" si="62"/>
        <v>0</v>
      </c>
    </row>
    <row r="142" spans="1:13" s="7" customFormat="1" x14ac:dyDescent="0.2">
      <c r="A142" s="35"/>
      <c r="B142" s="35"/>
      <c r="C142" s="47">
        <f>C133+C127</f>
        <v>0</v>
      </c>
      <c r="D142" s="47">
        <f t="shared" ref="D142:M142" si="63">D133+D127</f>
        <v>0</v>
      </c>
      <c r="E142" s="47">
        <f t="shared" si="63"/>
        <v>0</v>
      </c>
      <c r="F142" s="47">
        <f t="shared" si="63"/>
        <v>0</v>
      </c>
      <c r="G142" s="47">
        <f t="shared" si="63"/>
        <v>0</v>
      </c>
      <c r="H142" s="47">
        <f t="shared" si="63"/>
        <v>0</v>
      </c>
      <c r="I142" s="47">
        <f t="shared" si="63"/>
        <v>0</v>
      </c>
      <c r="J142" s="47">
        <f t="shared" si="63"/>
        <v>0</v>
      </c>
      <c r="K142" s="47">
        <f t="shared" si="63"/>
        <v>0</v>
      </c>
      <c r="L142" s="47">
        <f t="shared" si="63"/>
        <v>0</v>
      </c>
      <c r="M142" s="47">
        <f t="shared" si="63"/>
        <v>0</v>
      </c>
    </row>
    <row r="143" spans="1:13" s="7" customFormat="1" x14ac:dyDescent="0.2">
      <c r="A143" s="89"/>
      <c r="B143" s="89"/>
      <c r="C143" s="93">
        <f>C141+C142</f>
        <v>186086</v>
      </c>
      <c r="D143" s="93">
        <f t="shared" ref="D143:M143" si="64">D141+D142</f>
        <v>0</v>
      </c>
      <c r="E143" s="93">
        <f t="shared" si="64"/>
        <v>0</v>
      </c>
      <c r="F143" s="93">
        <f t="shared" si="64"/>
        <v>0</v>
      </c>
      <c r="G143" s="93">
        <f t="shared" si="64"/>
        <v>18890</v>
      </c>
      <c r="H143" s="93">
        <f t="shared" si="64"/>
        <v>62091</v>
      </c>
      <c r="I143" s="93">
        <f t="shared" si="64"/>
        <v>0</v>
      </c>
      <c r="J143" s="93">
        <f t="shared" si="64"/>
        <v>105105</v>
      </c>
      <c r="K143" s="93">
        <f t="shared" si="64"/>
        <v>0</v>
      </c>
      <c r="L143" s="93">
        <f t="shared" si="64"/>
        <v>0</v>
      </c>
      <c r="M143" s="93">
        <f t="shared" si="64"/>
        <v>0</v>
      </c>
    </row>
    <row r="144" spans="1:13" s="7" customFormat="1" ht="38.25" x14ac:dyDescent="0.2">
      <c r="A144" s="34" t="s">
        <v>110</v>
      </c>
      <c r="B144" s="34" t="s">
        <v>111</v>
      </c>
      <c r="C144" s="36">
        <f>SUM(C147,C150,C153,C156,C159,C162,C165,C168,C171,C174)</f>
        <v>390911</v>
      </c>
      <c r="D144" s="36">
        <f t="shared" ref="D144:M144" si="65">SUM(D147,D150,D153,D156,D159,D162,D165,D168,D171,D174)</f>
        <v>0</v>
      </c>
      <c r="E144" s="36">
        <f t="shared" si="65"/>
        <v>0</v>
      </c>
      <c r="F144" s="36">
        <f t="shared" si="65"/>
        <v>0</v>
      </c>
      <c r="G144" s="36">
        <f t="shared" si="65"/>
        <v>193796</v>
      </c>
      <c r="H144" s="36">
        <f t="shared" si="65"/>
        <v>0</v>
      </c>
      <c r="I144" s="36">
        <f t="shared" si="65"/>
        <v>0</v>
      </c>
      <c r="J144" s="36">
        <f t="shared" si="65"/>
        <v>197115</v>
      </c>
      <c r="K144" s="36">
        <f t="shared" si="65"/>
        <v>0</v>
      </c>
      <c r="L144" s="36">
        <f t="shared" si="65"/>
        <v>0</v>
      </c>
      <c r="M144" s="36">
        <f t="shared" si="65"/>
        <v>0</v>
      </c>
    </row>
    <row r="145" spans="1:13" s="7" customFormat="1" x14ac:dyDescent="0.2">
      <c r="A145" s="34"/>
      <c r="B145" s="34"/>
      <c r="C145" s="36">
        <f>SUM(C148,C151,C154,C157,C160,C163,C166,C169,C172,C175)</f>
        <v>3100</v>
      </c>
      <c r="D145" s="36">
        <f t="shared" ref="D145:M145" si="66">SUM(D148,D151,D154,D157,D160,D163,D166,D169,D172,D175)</f>
        <v>0</v>
      </c>
      <c r="E145" s="36">
        <f t="shared" si="66"/>
        <v>0</v>
      </c>
      <c r="F145" s="36">
        <f t="shared" si="66"/>
        <v>0</v>
      </c>
      <c r="G145" s="36">
        <f t="shared" si="66"/>
        <v>-5178</v>
      </c>
      <c r="H145" s="36">
        <f t="shared" si="66"/>
        <v>0</v>
      </c>
      <c r="I145" s="36">
        <f t="shared" si="66"/>
        <v>0</v>
      </c>
      <c r="J145" s="36">
        <f t="shared" si="66"/>
        <v>8278</v>
      </c>
      <c r="K145" s="36">
        <f t="shared" si="66"/>
        <v>0</v>
      </c>
      <c r="L145" s="36">
        <f t="shared" si="66"/>
        <v>0</v>
      </c>
      <c r="M145" s="36">
        <f t="shared" si="66"/>
        <v>0</v>
      </c>
    </row>
    <row r="146" spans="1:13" s="7" customFormat="1" x14ac:dyDescent="0.2">
      <c r="A146" s="89"/>
      <c r="B146" s="89"/>
      <c r="C146" s="87">
        <f>C144+C145</f>
        <v>394011</v>
      </c>
      <c r="D146" s="87">
        <f t="shared" ref="D146:M146" si="67">D144+D145</f>
        <v>0</v>
      </c>
      <c r="E146" s="87">
        <f t="shared" si="67"/>
        <v>0</v>
      </c>
      <c r="F146" s="87">
        <f t="shared" si="67"/>
        <v>0</v>
      </c>
      <c r="G146" s="87">
        <f t="shared" si="67"/>
        <v>188618</v>
      </c>
      <c r="H146" s="87">
        <f t="shared" si="67"/>
        <v>0</v>
      </c>
      <c r="I146" s="87">
        <f t="shared" si="67"/>
        <v>0</v>
      </c>
      <c r="J146" s="87">
        <f t="shared" si="67"/>
        <v>205393</v>
      </c>
      <c r="K146" s="87">
        <f t="shared" si="67"/>
        <v>0</v>
      </c>
      <c r="L146" s="87">
        <f t="shared" si="67"/>
        <v>0</v>
      </c>
      <c r="M146" s="87">
        <f t="shared" si="67"/>
        <v>0</v>
      </c>
    </row>
    <row r="147" spans="1:13" s="7" customFormat="1" x14ac:dyDescent="0.2">
      <c r="A147" s="27"/>
      <c r="B147" s="74" t="s">
        <v>49</v>
      </c>
      <c r="C147" s="29">
        <f>SUM(D147,G147,H147:M147)</f>
        <v>28476</v>
      </c>
      <c r="D147" s="29">
        <f t="shared" ref="D147:D175" si="68">SUM(E147:F147)</f>
        <v>0</v>
      </c>
      <c r="E147" s="32"/>
      <c r="F147" s="29"/>
      <c r="G147" s="29">
        <v>14800</v>
      </c>
      <c r="H147" s="29"/>
      <c r="I147" s="29"/>
      <c r="J147" s="29">
        <v>13676</v>
      </c>
      <c r="K147" s="48"/>
      <c r="L147" s="48"/>
      <c r="M147" s="39"/>
    </row>
    <row r="148" spans="1:13" s="7" customFormat="1" x14ac:dyDescent="0.2">
      <c r="A148" s="27"/>
      <c r="B148" s="27"/>
      <c r="C148" s="29">
        <f>SUM(D148,G148,H148:M148)</f>
        <v>0</v>
      </c>
      <c r="D148" s="29">
        <f t="shared" si="68"/>
        <v>0</v>
      </c>
      <c r="E148" s="32"/>
      <c r="F148" s="29"/>
      <c r="G148" s="29">
        <v>-2042</v>
      </c>
      <c r="H148" s="29"/>
      <c r="I148" s="29"/>
      <c r="J148" s="29">
        <v>2042</v>
      </c>
      <c r="K148" s="48"/>
      <c r="L148" s="48"/>
      <c r="M148" s="39"/>
    </row>
    <row r="149" spans="1:13" s="7" customFormat="1" x14ac:dyDescent="0.2">
      <c r="A149" s="85"/>
      <c r="B149" s="85"/>
      <c r="C149" s="86">
        <f>C147+C148</f>
        <v>28476</v>
      </c>
      <c r="D149" s="86">
        <f t="shared" ref="D149:M149" si="69">D147+D148</f>
        <v>0</v>
      </c>
      <c r="E149" s="86">
        <f t="shared" si="69"/>
        <v>0</v>
      </c>
      <c r="F149" s="86">
        <f t="shared" si="69"/>
        <v>0</v>
      </c>
      <c r="G149" s="86">
        <f t="shared" si="69"/>
        <v>12758</v>
      </c>
      <c r="H149" s="86">
        <f t="shared" si="69"/>
        <v>0</v>
      </c>
      <c r="I149" s="86">
        <f t="shared" si="69"/>
        <v>0</v>
      </c>
      <c r="J149" s="86">
        <f t="shared" si="69"/>
        <v>15718</v>
      </c>
      <c r="K149" s="86">
        <f t="shared" si="69"/>
        <v>0</v>
      </c>
      <c r="L149" s="86">
        <f t="shared" si="69"/>
        <v>0</v>
      </c>
      <c r="M149" s="86">
        <f t="shared" si="69"/>
        <v>0</v>
      </c>
    </row>
    <row r="150" spans="1:13" s="7" customFormat="1" x14ac:dyDescent="0.2">
      <c r="A150" s="27"/>
      <c r="B150" s="74" t="s">
        <v>100</v>
      </c>
      <c r="C150" s="29">
        <f t="shared" ref="C150:C175" si="70">SUM(D150,G150,H150:M150)</f>
        <v>8225</v>
      </c>
      <c r="D150" s="29">
        <f t="shared" si="68"/>
        <v>0</v>
      </c>
      <c r="E150" s="32"/>
      <c r="F150" s="29"/>
      <c r="G150" s="29">
        <v>8225</v>
      </c>
      <c r="H150" s="29"/>
      <c r="I150" s="29"/>
      <c r="J150" s="29"/>
      <c r="K150" s="48"/>
      <c r="L150" s="48"/>
      <c r="M150" s="39"/>
    </row>
    <row r="151" spans="1:13" s="7" customFormat="1" x14ac:dyDescent="0.2">
      <c r="A151" s="27"/>
      <c r="B151" s="27"/>
      <c r="C151" s="29">
        <f t="shared" si="70"/>
        <v>0</v>
      </c>
      <c r="D151" s="29">
        <f t="shared" si="68"/>
        <v>0</v>
      </c>
      <c r="E151" s="32"/>
      <c r="F151" s="29"/>
      <c r="G151" s="29"/>
      <c r="H151" s="29"/>
      <c r="I151" s="29"/>
      <c r="J151" s="29"/>
      <c r="K151" s="48"/>
      <c r="L151" s="48"/>
      <c r="M151" s="39"/>
    </row>
    <row r="152" spans="1:13" s="7" customFormat="1" x14ac:dyDescent="0.2">
      <c r="A152" s="85"/>
      <c r="B152" s="85"/>
      <c r="C152" s="86">
        <f>C150+C151</f>
        <v>8225</v>
      </c>
      <c r="D152" s="86">
        <f t="shared" ref="D152:M152" si="71">D150+D151</f>
        <v>0</v>
      </c>
      <c r="E152" s="86">
        <f t="shared" si="71"/>
        <v>0</v>
      </c>
      <c r="F152" s="86">
        <f t="shared" si="71"/>
        <v>0</v>
      </c>
      <c r="G152" s="86">
        <f t="shared" si="71"/>
        <v>8225</v>
      </c>
      <c r="H152" s="86">
        <f t="shared" si="71"/>
        <v>0</v>
      </c>
      <c r="I152" s="86">
        <f t="shared" si="71"/>
        <v>0</v>
      </c>
      <c r="J152" s="86">
        <f t="shared" si="71"/>
        <v>0</v>
      </c>
      <c r="K152" s="86">
        <f t="shared" si="71"/>
        <v>0</v>
      </c>
      <c r="L152" s="86">
        <f t="shared" si="71"/>
        <v>0</v>
      </c>
      <c r="M152" s="86">
        <f t="shared" si="71"/>
        <v>0</v>
      </c>
    </row>
    <row r="153" spans="1:13" s="7" customFormat="1" x14ac:dyDescent="0.2">
      <c r="A153" s="27"/>
      <c r="B153" s="74" t="s">
        <v>97</v>
      </c>
      <c r="C153" s="29">
        <f t="shared" si="70"/>
        <v>119939</v>
      </c>
      <c r="D153" s="29">
        <f t="shared" si="68"/>
        <v>0</v>
      </c>
      <c r="E153" s="32"/>
      <c r="F153" s="29"/>
      <c r="G153" s="29">
        <v>49051</v>
      </c>
      <c r="H153" s="29"/>
      <c r="I153" s="29"/>
      <c r="J153" s="29">
        <v>70888</v>
      </c>
      <c r="K153" s="48"/>
      <c r="L153" s="48"/>
      <c r="M153" s="39"/>
    </row>
    <row r="154" spans="1:13" s="7" customFormat="1" x14ac:dyDescent="0.2">
      <c r="A154" s="27"/>
      <c r="B154" s="27"/>
      <c r="C154" s="29">
        <f t="shared" si="70"/>
        <v>0</v>
      </c>
      <c r="D154" s="29">
        <f t="shared" si="68"/>
        <v>0</v>
      </c>
      <c r="E154" s="32"/>
      <c r="F154" s="29"/>
      <c r="G154" s="29"/>
      <c r="H154" s="29"/>
      <c r="I154" s="29"/>
      <c r="J154" s="29"/>
      <c r="K154" s="48"/>
      <c r="L154" s="48"/>
      <c r="M154" s="39"/>
    </row>
    <row r="155" spans="1:13" s="7" customFormat="1" x14ac:dyDescent="0.2">
      <c r="A155" s="85"/>
      <c r="B155" s="85"/>
      <c r="C155" s="86">
        <f>C153+C154</f>
        <v>119939</v>
      </c>
      <c r="D155" s="86">
        <f t="shared" ref="D155:M155" si="72">D153+D154</f>
        <v>0</v>
      </c>
      <c r="E155" s="86">
        <f t="shared" si="72"/>
        <v>0</v>
      </c>
      <c r="F155" s="86">
        <f t="shared" si="72"/>
        <v>0</v>
      </c>
      <c r="G155" s="86">
        <f t="shared" si="72"/>
        <v>49051</v>
      </c>
      <c r="H155" s="86">
        <f t="shared" si="72"/>
        <v>0</v>
      </c>
      <c r="I155" s="86">
        <f t="shared" si="72"/>
        <v>0</v>
      </c>
      <c r="J155" s="86">
        <f t="shared" si="72"/>
        <v>70888</v>
      </c>
      <c r="K155" s="86">
        <f t="shared" si="72"/>
        <v>0</v>
      </c>
      <c r="L155" s="86">
        <f t="shared" si="72"/>
        <v>0</v>
      </c>
      <c r="M155" s="86">
        <f t="shared" si="72"/>
        <v>0</v>
      </c>
    </row>
    <row r="156" spans="1:13" s="7" customFormat="1" x14ac:dyDescent="0.2">
      <c r="A156" s="27"/>
      <c r="B156" s="74" t="s">
        <v>96</v>
      </c>
      <c r="C156" s="29">
        <f t="shared" si="70"/>
        <v>15990</v>
      </c>
      <c r="D156" s="29">
        <f t="shared" si="68"/>
        <v>0</v>
      </c>
      <c r="E156" s="32"/>
      <c r="F156" s="29"/>
      <c r="G156" s="31">
        <v>3780</v>
      </c>
      <c r="H156" s="29"/>
      <c r="I156" s="29"/>
      <c r="J156" s="29">
        <v>12210</v>
      </c>
      <c r="K156" s="48"/>
      <c r="L156" s="48"/>
      <c r="M156" s="39"/>
    </row>
    <row r="157" spans="1:13" s="7" customFormat="1" x14ac:dyDescent="0.2">
      <c r="A157" s="27"/>
      <c r="B157" s="27"/>
      <c r="C157" s="29">
        <f t="shared" si="70"/>
        <v>0</v>
      </c>
      <c r="D157" s="29">
        <f t="shared" si="68"/>
        <v>0</v>
      </c>
      <c r="E157" s="32"/>
      <c r="F157" s="29"/>
      <c r="G157" s="31"/>
      <c r="H157" s="29"/>
      <c r="I157" s="29"/>
      <c r="J157" s="29"/>
      <c r="K157" s="48"/>
      <c r="L157" s="48"/>
      <c r="M157" s="39"/>
    </row>
    <row r="158" spans="1:13" s="7" customFormat="1" x14ac:dyDescent="0.2">
      <c r="A158" s="85"/>
      <c r="B158" s="85"/>
      <c r="C158" s="86">
        <f>C156+C157</f>
        <v>15990</v>
      </c>
      <c r="D158" s="86">
        <f t="shared" ref="D158:M158" si="73">D156+D157</f>
        <v>0</v>
      </c>
      <c r="E158" s="86">
        <f t="shared" si="73"/>
        <v>0</v>
      </c>
      <c r="F158" s="86">
        <f t="shared" si="73"/>
        <v>0</v>
      </c>
      <c r="G158" s="86">
        <f t="shared" si="73"/>
        <v>3780</v>
      </c>
      <c r="H158" s="86">
        <f t="shared" si="73"/>
        <v>0</v>
      </c>
      <c r="I158" s="86">
        <f t="shared" si="73"/>
        <v>0</v>
      </c>
      <c r="J158" s="86">
        <f t="shared" si="73"/>
        <v>12210</v>
      </c>
      <c r="K158" s="86">
        <f t="shared" si="73"/>
        <v>0</v>
      </c>
      <c r="L158" s="86">
        <f t="shared" si="73"/>
        <v>0</v>
      </c>
      <c r="M158" s="86">
        <f t="shared" si="73"/>
        <v>0</v>
      </c>
    </row>
    <row r="159" spans="1:13" s="7" customFormat="1" x14ac:dyDescent="0.2">
      <c r="A159" s="27"/>
      <c r="B159" s="74" t="s">
        <v>101</v>
      </c>
      <c r="C159" s="29">
        <f t="shared" si="70"/>
        <v>31550</v>
      </c>
      <c r="D159" s="29">
        <f t="shared" si="68"/>
        <v>0</v>
      </c>
      <c r="E159" s="32"/>
      <c r="F159" s="29"/>
      <c r="G159" s="29">
        <v>31550</v>
      </c>
      <c r="H159" s="29"/>
      <c r="I159" s="29"/>
      <c r="J159" s="29"/>
      <c r="K159" s="48"/>
      <c r="L159" s="48"/>
      <c r="M159" s="39"/>
    </row>
    <row r="160" spans="1:13" s="7" customFormat="1" x14ac:dyDescent="0.2">
      <c r="A160" s="27"/>
      <c r="B160" s="27"/>
      <c r="C160" s="29">
        <f t="shared" si="70"/>
        <v>0</v>
      </c>
      <c r="D160" s="29">
        <f t="shared" si="68"/>
        <v>0</v>
      </c>
      <c r="E160" s="32"/>
      <c r="F160" s="29"/>
      <c r="G160" s="29"/>
      <c r="H160" s="29"/>
      <c r="I160" s="29"/>
      <c r="J160" s="29"/>
      <c r="K160" s="48"/>
      <c r="L160" s="48"/>
      <c r="M160" s="39"/>
    </row>
    <row r="161" spans="1:13" s="7" customFormat="1" x14ac:dyDescent="0.2">
      <c r="A161" s="85"/>
      <c r="B161" s="85"/>
      <c r="C161" s="86">
        <f>C159+C160</f>
        <v>31550</v>
      </c>
      <c r="D161" s="86">
        <f t="shared" ref="D161:M161" si="74">D159+D160</f>
        <v>0</v>
      </c>
      <c r="E161" s="86">
        <f t="shared" si="74"/>
        <v>0</v>
      </c>
      <c r="F161" s="86">
        <f t="shared" si="74"/>
        <v>0</v>
      </c>
      <c r="G161" s="86">
        <f t="shared" si="74"/>
        <v>31550</v>
      </c>
      <c r="H161" s="86">
        <f t="shared" si="74"/>
        <v>0</v>
      </c>
      <c r="I161" s="86">
        <f t="shared" si="74"/>
        <v>0</v>
      </c>
      <c r="J161" s="86">
        <f t="shared" si="74"/>
        <v>0</v>
      </c>
      <c r="K161" s="86">
        <f t="shared" si="74"/>
        <v>0</v>
      </c>
      <c r="L161" s="86">
        <f t="shared" si="74"/>
        <v>0</v>
      </c>
      <c r="M161" s="86">
        <f t="shared" si="74"/>
        <v>0</v>
      </c>
    </row>
    <row r="162" spans="1:13" s="7" customFormat="1" x14ac:dyDescent="0.2">
      <c r="A162" s="35"/>
      <c r="B162" s="74" t="s">
        <v>102</v>
      </c>
      <c r="C162" s="29">
        <f t="shared" si="70"/>
        <v>53565</v>
      </c>
      <c r="D162" s="29">
        <f t="shared" si="68"/>
        <v>0</v>
      </c>
      <c r="E162" s="48"/>
      <c r="F162" s="48"/>
      <c r="G162" s="49">
        <v>38265</v>
      </c>
      <c r="H162" s="48"/>
      <c r="I162" s="48"/>
      <c r="J162" s="49">
        <v>15300</v>
      </c>
      <c r="K162" s="48"/>
      <c r="L162" s="48"/>
      <c r="M162" s="39"/>
    </row>
    <row r="163" spans="1:13" s="7" customFormat="1" x14ac:dyDescent="0.2">
      <c r="A163" s="35"/>
      <c r="B163" s="28"/>
      <c r="C163" s="29">
        <f t="shared" si="70"/>
        <v>-1868</v>
      </c>
      <c r="D163" s="29">
        <f t="shared" si="68"/>
        <v>0</v>
      </c>
      <c r="E163" s="48"/>
      <c r="F163" s="48"/>
      <c r="G163" s="49"/>
      <c r="H163" s="48"/>
      <c r="I163" s="48"/>
      <c r="J163" s="49">
        <v>-1868</v>
      </c>
      <c r="K163" s="48"/>
      <c r="L163" s="48"/>
      <c r="M163" s="39"/>
    </row>
    <row r="164" spans="1:13" s="7" customFormat="1" x14ac:dyDescent="0.2">
      <c r="A164" s="89"/>
      <c r="B164" s="85"/>
      <c r="C164" s="86">
        <f>C162+C163</f>
        <v>51697</v>
      </c>
      <c r="D164" s="86">
        <f t="shared" ref="D164:M164" si="75">D162+D163</f>
        <v>0</v>
      </c>
      <c r="E164" s="86">
        <f t="shared" si="75"/>
        <v>0</v>
      </c>
      <c r="F164" s="86">
        <f t="shared" si="75"/>
        <v>0</v>
      </c>
      <c r="G164" s="86">
        <f t="shared" si="75"/>
        <v>38265</v>
      </c>
      <c r="H164" s="86">
        <f t="shared" si="75"/>
        <v>0</v>
      </c>
      <c r="I164" s="86">
        <f t="shared" si="75"/>
        <v>0</v>
      </c>
      <c r="J164" s="86">
        <f t="shared" si="75"/>
        <v>13432</v>
      </c>
      <c r="K164" s="86">
        <f t="shared" si="75"/>
        <v>0</v>
      </c>
      <c r="L164" s="86">
        <f t="shared" si="75"/>
        <v>0</v>
      </c>
      <c r="M164" s="86">
        <f t="shared" si="75"/>
        <v>0</v>
      </c>
    </row>
    <row r="165" spans="1:13" s="7" customFormat="1" ht="12" customHeight="1" x14ac:dyDescent="0.2">
      <c r="A165" s="35"/>
      <c r="B165" s="74" t="s">
        <v>135</v>
      </c>
      <c r="C165" s="29">
        <f t="shared" si="70"/>
        <v>14870</v>
      </c>
      <c r="D165" s="29">
        <f t="shared" si="68"/>
        <v>0</v>
      </c>
      <c r="E165" s="48"/>
      <c r="F165" s="48"/>
      <c r="G165" s="49">
        <v>9870</v>
      </c>
      <c r="H165" s="48"/>
      <c r="I165" s="48"/>
      <c r="J165" s="49">
        <v>5000</v>
      </c>
      <c r="K165" s="48"/>
      <c r="L165" s="48"/>
      <c r="M165" s="39"/>
    </row>
    <row r="166" spans="1:13" s="7" customFormat="1" ht="14.25" customHeight="1" x14ac:dyDescent="0.2">
      <c r="A166" s="35"/>
      <c r="B166" s="28"/>
      <c r="C166" s="29">
        <f t="shared" si="70"/>
        <v>4968</v>
      </c>
      <c r="D166" s="29">
        <f t="shared" si="68"/>
        <v>0</v>
      </c>
      <c r="E166" s="48"/>
      <c r="F166" s="48"/>
      <c r="G166" s="49">
        <v>2202</v>
      </c>
      <c r="H166" s="48"/>
      <c r="I166" s="48"/>
      <c r="J166" s="49">
        <v>2766</v>
      </c>
      <c r="K166" s="48"/>
      <c r="L166" s="48"/>
      <c r="M166" s="39"/>
    </row>
    <row r="167" spans="1:13" s="7" customFormat="1" ht="15.75" customHeight="1" x14ac:dyDescent="0.2">
      <c r="A167" s="89"/>
      <c r="B167" s="85"/>
      <c r="C167" s="86">
        <f>C166+C165</f>
        <v>19838</v>
      </c>
      <c r="D167" s="86">
        <f t="shared" ref="D167:M167" si="76">D166+D165</f>
        <v>0</v>
      </c>
      <c r="E167" s="86">
        <f t="shared" si="76"/>
        <v>0</v>
      </c>
      <c r="F167" s="86">
        <f t="shared" si="76"/>
        <v>0</v>
      </c>
      <c r="G167" s="86">
        <f t="shared" si="76"/>
        <v>12072</v>
      </c>
      <c r="H167" s="86">
        <f t="shared" si="76"/>
        <v>0</v>
      </c>
      <c r="I167" s="86">
        <f t="shared" si="76"/>
        <v>0</v>
      </c>
      <c r="J167" s="86">
        <f t="shared" si="76"/>
        <v>7766</v>
      </c>
      <c r="K167" s="86">
        <f t="shared" si="76"/>
        <v>0</v>
      </c>
      <c r="L167" s="86">
        <f t="shared" si="76"/>
        <v>0</v>
      </c>
      <c r="M167" s="86">
        <f t="shared" si="76"/>
        <v>0</v>
      </c>
    </row>
    <row r="168" spans="1:13" s="7" customFormat="1" x14ac:dyDescent="0.2">
      <c r="A168" s="35"/>
      <c r="B168" s="74" t="s">
        <v>136</v>
      </c>
      <c r="C168" s="29">
        <f t="shared" si="70"/>
        <v>18995</v>
      </c>
      <c r="D168" s="29">
        <f t="shared" si="68"/>
        <v>0</v>
      </c>
      <c r="E168" s="48"/>
      <c r="F168" s="48"/>
      <c r="G168" s="49">
        <v>16995</v>
      </c>
      <c r="H168" s="48"/>
      <c r="I168" s="48"/>
      <c r="J168" s="49">
        <v>2000</v>
      </c>
      <c r="K168" s="48"/>
      <c r="L168" s="48"/>
      <c r="M168" s="39"/>
    </row>
    <row r="169" spans="1:13" s="7" customFormat="1" x14ac:dyDescent="0.2">
      <c r="A169" s="35"/>
      <c r="B169" s="28"/>
      <c r="C169" s="29">
        <f t="shared" si="70"/>
        <v>0</v>
      </c>
      <c r="D169" s="29">
        <f t="shared" si="68"/>
        <v>0</v>
      </c>
      <c r="E169" s="48"/>
      <c r="F169" s="48"/>
      <c r="G169" s="49">
        <v>-5338</v>
      </c>
      <c r="H169" s="48"/>
      <c r="I169" s="48"/>
      <c r="J169" s="49">
        <v>5338</v>
      </c>
      <c r="K169" s="48"/>
      <c r="L169" s="48"/>
      <c r="M169" s="39"/>
    </row>
    <row r="170" spans="1:13" s="7" customFormat="1" x14ac:dyDescent="0.2">
      <c r="A170" s="89"/>
      <c r="B170" s="85"/>
      <c r="C170" s="86">
        <f>C168+C169</f>
        <v>18995</v>
      </c>
      <c r="D170" s="86">
        <f t="shared" ref="D170:M170" si="77">D168+D169</f>
        <v>0</v>
      </c>
      <c r="E170" s="86">
        <f t="shared" si="77"/>
        <v>0</v>
      </c>
      <c r="F170" s="86">
        <f t="shared" si="77"/>
        <v>0</v>
      </c>
      <c r="G170" s="86">
        <f t="shared" si="77"/>
        <v>11657</v>
      </c>
      <c r="H170" s="86">
        <f t="shared" si="77"/>
        <v>0</v>
      </c>
      <c r="I170" s="86">
        <f t="shared" si="77"/>
        <v>0</v>
      </c>
      <c r="J170" s="86">
        <f t="shared" si="77"/>
        <v>7338</v>
      </c>
      <c r="K170" s="86">
        <f t="shared" si="77"/>
        <v>0</v>
      </c>
      <c r="L170" s="86">
        <f t="shared" si="77"/>
        <v>0</v>
      </c>
      <c r="M170" s="86">
        <f t="shared" si="77"/>
        <v>0</v>
      </c>
    </row>
    <row r="171" spans="1:13" s="7" customFormat="1" x14ac:dyDescent="0.2">
      <c r="A171" s="35"/>
      <c r="B171" s="74" t="s">
        <v>88</v>
      </c>
      <c r="C171" s="29">
        <f t="shared" si="70"/>
        <v>90841</v>
      </c>
      <c r="D171" s="29">
        <f t="shared" si="68"/>
        <v>0</v>
      </c>
      <c r="E171" s="48"/>
      <c r="F171" s="48"/>
      <c r="G171" s="49">
        <v>12800</v>
      </c>
      <c r="H171" s="48"/>
      <c r="I171" s="48"/>
      <c r="J171" s="49">
        <v>78041</v>
      </c>
      <c r="K171" s="48"/>
      <c r="L171" s="48"/>
      <c r="M171" s="39"/>
    </row>
    <row r="172" spans="1:13" s="7" customFormat="1" x14ac:dyDescent="0.2">
      <c r="A172" s="35"/>
      <c r="B172" s="28"/>
      <c r="C172" s="29">
        <f t="shared" si="70"/>
        <v>0</v>
      </c>
      <c r="D172" s="29">
        <f t="shared" si="68"/>
        <v>0</v>
      </c>
      <c r="E172" s="48"/>
      <c r="F172" s="48"/>
      <c r="G172" s="49"/>
      <c r="H172" s="48"/>
      <c r="I172" s="48"/>
      <c r="J172" s="49"/>
      <c r="K172" s="48"/>
      <c r="L172" s="48"/>
      <c r="M172" s="39"/>
    </row>
    <row r="173" spans="1:13" s="7" customFormat="1" x14ac:dyDescent="0.2">
      <c r="A173" s="89"/>
      <c r="B173" s="85"/>
      <c r="C173" s="86">
        <f>C171+C172</f>
        <v>90841</v>
      </c>
      <c r="D173" s="86">
        <f t="shared" ref="D173:M173" si="78">D171+D172</f>
        <v>0</v>
      </c>
      <c r="E173" s="86">
        <f t="shared" si="78"/>
        <v>0</v>
      </c>
      <c r="F173" s="86">
        <f t="shared" si="78"/>
        <v>0</v>
      </c>
      <c r="G173" s="86">
        <f t="shared" si="78"/>
        <v>12800</v>
      </c>
      <c r="H173" s="86">
        <f t="shared" si="78"/>
        <v>0</v>
      </c>
      <c r="I173" s="86">
        <f t="shared" si="78"/>
        <v>0</v>
      </c>
      <c r="J173" s="86">
        <f t="shared" si="78"/>
        <v>78041</v>
      </c>
      <c r="K173" s="86">
        <f t="shared" si="78"/>
        <v>0</v>
      </c>
      <c r="L173" s="86">
        <f t="shared" si="78"/>
        <v>0</v>
      </c>
      <c r="M173" s="86">
        <f t="shared" si="78"/>
        <v>0</v>
      </c>
    </row>
    <row r="174" spans="1:13" s="7" customFormat="1" x14ac:dyDescent="0.2">
      <c r="A174" s="35"/>
      <c r="B174" s="74" t="s">
        <v>109</v>
      </c>
      <c r="C174" s="29">
        <f t="shared" si="70"/>
        <v>8460</v>
      </c>
      <c r="D174" s="29">
        <f t="shared" si="68"/>
        <v>0</v>
      </c>
      <c r="E174" s="48"/>
      <c r="F174" s="48"/>
      <c r="G174" s="49">
        <v>8460</v>
      </c>
      <c r="H174" s="48"/>
      <c r="I174" s="48"/>
      <c r="J174" s="49"/>
      <c r="K174" s="48"/>
      <c r="L174" s="48"/>
      <c r="M174" s="39"/>
    </row>
    <row r="175" spans="1:13" s="7" customFormat="1" x14ac:dyDescent="0.2">
      <c r="A175" s="35"/>
      <c r="B175" s="28"/>
      <c r="C175" s="29">
        <f t="shared" si="70"/>
        <v>0</v>
      </c>
      <c r="D175" s="29">
        <f t="shared" si="68"/>
        <v>0</v>
      </c>
      <c r="E175" s="48"/>
      <c r="F175" s="48"/>
      <c r="G175" s="49"/>
      <c r="H175" s="48"/>
      <c r="I175" s="48"/>
      <c r="J175" s="49"/>
      <c r="K175" s="48"/>
      <c r="L175" s="48"/>
      <c r="M175" s="39"/>
    </row>
    <row r="176" spans="1:13" s="7" customFormat="1" x14ac:dyDescent="0.2">
      <c r="A176" s="89"/>
      <c r="B176" s="85"/>
      <c r="C176" s="86">
        <f>C174+C175</f>
        <v>8460</v>
      </c>
      <c r="D176" s="86">
        <f t="shared" ref="D176:M176" si="79">D174+D175</f>
        <v>0</v>
      </c>
      <c r="E176" s="86">
        <f t="shared" si="79"/>
        <v>0</v>
      </c>
      <c r="F176" s="86">
        <f t="shared" si="79"/>
        <v>0</v>
      </c>
      <c r="G176" s="86">
        <f t="shared" si="79"/>
        <v>8460</v>
      </c>
      <c r="H176" s="86">
        <f t="shared" si="79"/>
        <v>0</v>
      </c>
      <c r="I176" s="86">
        <f t="shared" si="79"/>
        <v>0</v>
      </c>
      <c r="J176" s="86">
        <f t="shared" si="79"/>
        <v>0</v>
      </c>
      <c r="K176" s="86">
        <f t="shared" si="79"/>
        <v>0</v>
      </c>
      <c r="L176" s="86">
        <f t="shared" si="79"/>
        <v>0</v>
      </c>
      <c r="M176" s="86">
        <f t="shared" si="79"/>
        <v>0</v>
      </c>
    </row>
    <row r="177" spans="1:13" s="7" customFormat="1" x14ac:dyDescent="0.2">
      <c r="A177" s="34" t="s">
        <v>103</v>
      </c>
      <c r="B177" s="34" t="s">
        <v>104</v>
      </c>
      <c r="C177" s="36">
        <f>SUM(C180,C183,C186,C189,C192)</f>
        <v>2241914</v>
      </c>
      <c r="D177" s="36">
        <f t="shared" ref="D177:M177" si="80">SUM(D180,D183,D186,D189,D192)</f>
        <v>114534</v>
      </c>
      <c r="E177" s="36">
        <f t="shared" si="80"/>
        <v>92299</v>
      </c>
      <c r="F177" s="36">
        <f t="shared" si="80"/>
        <v>22235</v>
      </c>
      <c r="G177" s="36">
        <f t="shared" si="80"/>
        <v>61375</v>
      </c>
      <c r="H177" s="36">
        <f t="shared" si="80"/>
        <v>8000</v>
      </c>
      <c r="I177" s="36">
        <f t="shared" si="80"/>
        <v>0</v>
      </c>
      <c r="J177" s="36">
        <f t="shared" si="80"/>
        <v>2058005</v>
      </c>
      <c r="K177" s="36">
        <f t="shared" si="80"/>
        <v>0</v>
      </c>
      <c r="L177" s="36">
        <f t="shared" si="80"/>
        <v>0</v>
      </c>
      <c r="M177" s="36">
        <f t="shared" si="80"/>
        <v>0</v>
      </c>
    </row>
    <row r="178" spans="1:13" s="7" customFormat="1" x14ac:dyDescent="0.2">
      <c r="A178" s="34"/>
      <c r="B178" s="34"/>
      <c r="C178" s="36">
        <f>SUM(C181,C184,C187,C190,C193)</f>
        <v>-27047</v>
      </c>
      <c r="D178" s="36">
        <f t="shared" ref="D178:M178" si="81">SUM(D181,D184,D187,D190,D193)</f>
        <v>12000</v>
      </c>
      <c r="E178" s="36">
        <f t="shared" si="81"/>
        <v>9000</v>
      </c>
      <c r="F178" s="36">
        <f t="shared" si="81"/>
        <v>3000</v>
      </c>
      <c r="G178" s="36">
        <f t="shared" si="81"/>
        <v>-13877</v>
      </c>
      <c r="H178" s="36">
        <f t="shared" si="81"/>
        <v>0</v>
      </c>
      <c r="I178" s="36">
        <f t="shared" si="81"/>
        <v>0</v>
      </c>
      <c r="J178" s="36">
        <f t="shared" si="81"/>
        <v>-25170</v>
      </c>
      <c r="K178" s="36">
        <f t="shared" si="81"/>
        <v>0</v>
      </c>
      <c r="L178" s="36">
        <f t="shared" si="81"/>
        <v>0</v>
      </c>
      <c r="M178" s="36">
        <f t="shared" si="81"/>
        <v>0</v>
      </c>
    </row>
    <row r="179" spans="1:13" s="7" customFormat="1" x14ac:dyDescent="0.2">
      <c r="A179" s="89"/>
      <c r="B179" s="89"/>
      <c r="C179" s="87">
        <f>C177+C178</f>
        <v>2214867</v>
      </c>
      <c r="D179" s="87">
        <f t="shared" ref="D179:M179" si="82">D177+D178</f>
        <v>126534</v>
      </c>
      <c r="E179" s="87">
        <f t="shared" si="82"/>
        <v>101299</v>
      </c>
      <c r="F179" s="87">
        <f t="shared" si="82"/>
        <v>25235</v>
      </c>
      <c r="G179" s="87">
        <f t="shared" si="82"/>
        <v>47498</v>
      </c>
      <c r="H179" s="87">
        <f t="shared" si="82"/>
        <v>8000</v>
      </c>
      <c r="I179" s="87">
        <f t="shared" si="82"/>
        <v>0</v>
      </c>
      <c r="J179" s="87">
        <f t="shared" si="82"/>
        <v>2032835</v>
      </c>
      <c r="K179" s="87">
        <f t="shared" si="82"/>
        <v>0</v>
      </c>
      <c r="L179" s="87">
        <f t="shared" si="82"/>
        <v>0</v>
      </c>
      <c r="M179" s="87">
        <f t="shared" si="82"/>
        <v>0</v>
      </c>
    </row>
    <row r="180" spans="1:13" s="7" customFormat="1" x14ac:dyDescent="0.2">
      <c r="A180" s="27"/>
      <c r="B180" s="74" t="s">
        <v>172</v>
      </c>
      <c r="C180" s="31">
        <f t="shared" ref="C180:C187" si="83">SUM(D180,G180,H180:M180)</f>
        <v>295891</v>
      </c>
      <c r="D180" s="31">
        <f>SUM(E180:F180)</f>
        <v>107231</v>
      </c>
      <c r="E180" s="30">
        <v>86414</v>
      </c>
      <c r="F180" s="31">
        <v>20817</v>
      </c>
      <c r="G180" s="31">
        <v>61075</v>
      </c>
      <c r="H180" s="31">
        <v>8000</v>
      </c>
      <c r="I180" s="31"/>
      <c r="J180" s="31">
        <v>119585</v>
      </c>
      <c r="K180" s="31"/>
      <c r="L180" s="48"/>
      <c r="M180" s="39"/>
    </row>
    <row r="181" spans="1:13" s="7" customFormat="1" x14ac:dyDescent="0.2">
      <c r="A181" s="27"/>
      <c r="B181" s="27"/>
      <c r="C181" s="31">
        <f t="shared" si="83"/>
        <v>-70352</v>
      </c>
      <c r="D181" s="31">
        <f t="shared" ref="D181" si="84">SUM(E181:F181)</f>
        <v>12000</v>
      </c>
      <c r="E181" s="32">
        <v>9000</v>
      </c>
      <c r="F181" s="29">
        <v>3000</v>
      </c>
      <c r="G181" s="29">
        <v>-14593</v>
      </c>
      <c r="H181" s="29"/>
      <c r="I181" s="29"/>
      <c r="J181" s="29">
        <v>-67759</v>
      </c>
      <c r="K181" s="29"/>
      <c r="L181" s="48"/>
      <c r="M181" s="39"/>
    </row>
    <row r="182" spans="1:13" s="7" customFormat="1" x14ac:dyDescent="0.2">
      <c r="A182" s="85"/>
      <c r="B182" s="85"/>
      <c r="C182" s="86">
        <f t="shared" ref="C182:M182" si="85">C180+C181</f>
        <v>225539</v>
      </c>
      <c r="D182" s="86">
        <f t="shared" si="85"/>
        <v>119231</v>
      </c>
      <c r="E182" s="86">
        <f t="shared" si="85"/>
        <v>95414</v>
      </c>
      <c r="F182" s="86">
        <f t="shared" si="85"/>
        <v>23817</v>
      </c>
      <c r="G182" s="86">
        <f t="shared" si="85"/>
        <v>46482</v>
      </c>
      <c r="H182" s="86">
        <f t="shared" si="85"/>
        <v>8000</v>
      </c>
      <c r="I182" s="86">
        <f t="shared" si="85"/>
        <v>0</v>
      </c>
      <c r="J182" s="86">
        <f t="shared" si="85"/>
        <v>51826</v>
      </c>
      <c r="K182" s="86">
        <f t="shared" si="85"/>
        <v>0</v>
      </c>
      <c r="L182" s="86">
        <f t="shared" si="85"/>
        <v>0</v>
      </c>
      <c r="M182" s="86">
        <f t="shared" si="85"/>
        <v>0</v>
      </c>
    </row>
    <row r="183" spans="1:13" s="7" customFormat="1" x14ac:dyDescent="0.2">
      <c r="A183" s="27"/>
      <c r="B183" s="74" t="s">
        <v>224</v>
      </c>
      <c r="C183" s="29">
        <f t="shared" si="83"/>
        <v>476084</v>
      </c>
      <c r="D183" s="29">
        <f t="shared" ref="D183:D184" si="86">SUM(E183:F183)</f>
        <v>0</v>
      </c>
      <c r="E183" s="32"/>
      <c r="F183" s="29"/>
      <c r="G183" s="29"/>
      <c r="H183" s="29"/>
      <c r="I183" s="29"/>
      <c r="J183" s="29">
        <v>476084</v>
      </c>
      <c r="K183" s="29"/>
      <c r="L183" s="48"/>
      <c r="M183" s="39"/>
    </row>
    <row r="184" spans="1:13" s="7" customFormat="1" ht="13.5" customHeight="1" x14ac:dyDescent="0.2">
      <c r="A184" s="27"/>
      <c r="B184" s="27"/>
      <c r="C184" s="29">
        <f t="shared" si="83"/>
        <v>13067</v>
      </c>
      <c r="D184" s="29">
        <f t="shared" si="86"/>
        <v>0</v>
      </c>
      <c r="E184" s="32"/>
      <c r="F184" s="29"/>
      <c r="G184" s="29"/>
      <c r="H184" s="29"/>
      <c r="I184" s="29"/>
      <c r="J184" s="29">
        <v>13067</v>
      </c>
      <c r="K184" s="29"/>
      <c r="L184" s="48"/>
      <c r="M184" s="39"/>
    </row>
    <row r="185" spans="1:13" s="7" customFormat="1" ht="11.25" customHeight="1" x14ac:dyDescent="0.2">
      <c r="A185" s="85"/>
      <c r="B185" s="85"/>
      <c r="C185" s="86">
        <f>C184+C183</f>
        <v>489151</v>
      </c>
      <c r="D185" s="86">
        <f t="shared" ref="D185:M185" si="87">D184+D183</f>
        <v>0</v>
      </c>
      <c r="E185" s="86">
        <f t="shared" si="87"/>
        <v>0</v>
      </c>
      <c r="F185" s="86">
        <f t="shared" si="87"/>
        <v>0</v>
      </c>
      <c r="G185" s="86">
        <f t="shared" si="87"/>
        <v>0</v>
      </c>
      <c r="H185" s="86">
        <f t="shared" si="87"/>
        <v>0</v>
      </c>
      <c r="I185" s="86">
        <f t="shared" si="87"/>
        <v>0</v>
      </c>
      <c r="J185" s="86">
        <f t="shared" si="87"/>
        <v>489151</v>
      </c>
      <c r="K185" s="86">
        <f t="shared" si="87"/>
        <v>0</v>
      </c>
      <c r="L185" s="86">
        <f t="shared" si="87"/>
        <v>0</v>
      </c>
      <c r="M185" s="86">
        <f t="shared" si="87"/>
        <v>0</v>
      </c>
    </row>
    <row r="186" spans="1:13" s="7" customFormat="1" ht="12.75" customHeight="1" x14ac:dyDescent="0.2">
      <c r="A186" s="27"/>
      <c r="B186" s="74" t="s">
        <v>206</v>
      </c>
      <c r="C186" s="29">
        <f t="shared" si="83"/>
        <v>1459414</v>
      </c>
      <c r="D186" s="29">
        <f>SUM(E186:F186)</f>
        <v>1303</v>
      </c>
      <c r="E186" s="32">
        <v>1050</v>
      </c>
      <c r="F186" s="29">
        <v>253</v>
      </c>
      <c r="G186" s="29"/>
      <c r="H186" s="29"/>
      <c r="I186" s="29"/>
      <c r="J186" s="29">
        <v>1458111</v>
      </c>
      <c r="K186" s="29"/>
      <c r="L186" s="49"/>
      <c r="M186" s="31"/>
    </row>
    <row r="187" spans="1:13" s="7" customFormat="1" ht="12.75" customHeight="1" x14ac:dyDescent="0.2">
      <c r="A187" s="27"/>
      <c r="B187" s="27"/>
      <c r="C187" s="29">
        <f t="shared" si="83"/>
        <v>0</v>
      </c>
      <c r="D187" s="29">
        <f t="shared" ref="D187" si="88">SUM(E187:F187)</f>
        <v>0</v>
      </c>
      <c r="E187" s="32"/>
      <c r="F187" s="29"/>
      <c r="G187" s="29">
        <v>900</v>
      </c>
      <c r="H187" s="29"/>
      <c r="I187" s="29"/>
      <c r="J187" s="29">
        <v>-900</v>
      </c>
      <c r="K187" s="29"/>
      <c r="L187" s="49"/>
      <c r="M187" s="31"/>
    </row>
    <row r="188" spans="1:13" s="7" customFormat="1" ht="12.75" customHeight="1" x14ac:dyDescent="0.2">
      <c r="A188" s="85"/>
      <c r="B188" s="85"/>
      <c r="C188" s="86">
        <f>C186+C187</f>
        <v>1459414</v>
      </c>
      <c r="D188" s="86">
        <f t="shared" ref="D188:M188" si="89">D186+D187</f>
        <v>1303</v>
      </c>
      <c r="E188" s="86">
        <f t="shared" si="89"/>
        <v>1050</v>
      </c>
      <c r="F188" s="86">
        <f t="shared" si="89"/>
        <v>253</v>
      </c>
      <c r="G188" s="86">
        <f t="shared" si="89"/>
        <v>900</v>
      </c>
      <c r="H188" s="86">
        <f t="shared" si="89"/>
        <v>0</v>
      </c>
      <c r="I188" s="86">
        <f t="shared" si="89"/>
        <v>0</v>
      </c>
      <c r="J188" s="86">
        <f t="shared" si="89"/>
        <v>1457211</v>
      </c>
      <c r="K188" s="86">
        <f t="shared" si="89"/>
        <v>0</v>
      </c>
      <c r="L188" s="86">
        <f t="shared" si="89"/>
        <v>0</v>
      </c>
      <c r="M188" s="86">
        <f t="shared" si="89"/>
        <v>0</v>
      </c>
    </row>
    <row r="189" spans="1:13" s="7" customFormat="1" ht="28.5" customHeight="1" x14ac:dyDescent="0.2">
      <c r="A189" s="27"/>
      <c r="B189" s="74" t="s">
        <v>241</v>
      </c>
      <c r="C189" s="29">
        <f t="shared" ref="C189:C190" si="90">SUM(D189,G189,H189:M189)</f>
        <v>3025</v>
      </c>
      <c r="D189" s="29">
        <f>SUM(E189:F189)</f>
        <v>0</v>
      </c>
      <c r="E189" s="32"/>
      <c r="F189" s="29"/>
      <c r="G189" s="29"/>
      <c r="H189" s="29"/>
      <c r="I189" s="29"/>
      <c r="J189" s="29">
        <v>3025</v>
      </c>
      <c r="K189" s="29"/>
      <c r="L189" s="49"/>
      <c r="M189" s="31"/>
    </row>
    <row r="190" spans="1:13" s="7" customFormat="1" ht="12.75" customHeight="1" x14ac:dyDescent="0.2">
      <c r="A190" s="27"/>
      <c r="B190" s="27"/>
      <c r="C190" s="29">
        <f t="shared" si="90"/>
        <v>30238</v>
      </c>
      <c r="D190" s="29">
        <f t="shared" ref="D190" si="91">SUM(E190:F190)</f>
        <v>0</v>
      </c>
      <c r="E190" s="32"/>
      <c r="F190" s="29"/>
      <c r="G190" s="29"/>
      <c r="H190" s="29"/>
      <c r="I190" s="29"/>
      <c r="J190" s="29">
        <v>30238</v>
      </c>
      <c r="K190" s="29"/>
      <c r="L190" s="49"/>
      <c r="M190" s="31"/>
    </row>
    <row r="191" spans="1:13" s="7" customFormat="1" ht="12.75" customHeight="1" x14ac:dyDescent="0.2">
      <c r="A191" s="85"/>
      <c r="B191" s="85"/>
      <c r="C191" s="86">
        <f>C189+C190</f>
        <v>33263</v>
      </c>
      <c r="D191" s="86">
        <f t="shared" ref="D191:M191" si="92">D189+D190</f>
        <v>0</v>
      </c>
      <c r="E191" s="86">
        <f t="shared" si="92"/>
        <v>0</v>
      </c>
      <c r="F191" s="86">
        <f t="shared" si="92"/>
        <v>0</v>
      </c>
      <c r="G191" s="86">
        <f t="shared" si="92"/>
        <v>0</v>
      </c>
      <c r="H191" s="86">
        <f t="shared" si="92"/>
        <v>0</v>
      </c>
      <c r="I191" s="86">
        <f t="shared" si="92"/>
        <v>0</v>
      </c>
      <c r="J191" s="86">
        <f t="shared" si="92"/>
        <v>33263</v>
      </c>
      <c r="K191" s="86">
        <f t="shared" si="92"/>
        <v>0</v>
      </c>
      <c r="L191" s="86">
        <f t="shared" si="92"/>
        <v>0</v>
      </c>
      <c r="M191" s="86">
        <f t="shared" si="92"/>
        <v>0</v>
      </c>
    </row>
    <row r="192" spans="1:13" s="7" customFormat="1" ht="12.75" customHeight="1" x14ac:dyDescent="0.2">
      <c r="A192" s="27"/>
      <c r="B192" s="74" t="s">
        <v>244</v>
      </c>
      <c r="C192" s="31">
        <f t="shared" ref="C192:C193" si="93">SUM(D192,G192,H192:M192)</f>
        <v>7500</v>
      </c>
      <c r="D192" s="31">
        <f>SUM(E192:F192)</f>
        <v>6000</v>
      </c>
      <c r="E192" s="30">
        <v>4835</v>
      </c>
      <c r="F192" s="31">
        <v>1165</v>
      </c>
      <c r="G192" s="31">
        <v>300</v>
      </c>
      <c r="H192" s="31"/>
      <c r="I192" s="31"/>
      <c r="J192" s="31">
        <v>1200</v>
      </c>
      <c r="K192" s="31"/>
      <c r="L192" s="48"/>
      <c r="M192" s="39"/>
    </row>
    <row r="193" spans="1:13" s="7" customFormat="1" ht="12.75" customHeight="1" x14ac:dyDescent="0.2">
      <c r="A193" s="27"/>
      <c r="B193" s="27"/>
      <c r="C193" s="31">
        <f t="shared" si="93"/>
        <v>0</v>
      </c>
      <c r="D193" s="31">
        <f t="shared" ref="D193" si="94">SUM(E193:F193)</f>
        <v>0</v>
      </c>
      <c r="E193" s="32"/>
      <c r="F193" s="29"/>
      <c r="G193" s="29">
        <v>-184</v>
      </c>
      <c r="H193" s="29"/>
      <c r="I193" s="29"/>
      <c r="J193" s="29">
        <v>184</v>
      </c>
      <c r="K193" s="29"/>
      <c r="L193" s="48"/>
      <c r="M193" s="39"/>
    </row>
    <row r="194" spans="1:13" s="7" customFormat="1" ht="12.75" customHeight="1" x14ac:dyDescent="0.2">
      <c r="A194" s="85"/>
      <c r="B194" s="85"/>
      <c r="C194" s="86">
        <f t="shared" ref="C194:M194" si="95">C192+C193</f>
        <v>7500</v>
      </c>
      <c r="D194" s="86">
        <f t="shared" si="95"/>
        <v>6000</v>
      </c>
      <c r="E194" s="86">
        <f t="shared" si="95"/>
        <v>4835</v>
      </c>
      <c r="F194" s="86">
        <f t="shared" si="95"/>
        <v>1165</v>
      </c>
      <c r="G194" s="86">
        <f t="shared" si="95"/>
        <v>116</v>
      </c>
      <c r="H194" s="86">
        <f t="shared" si="95"/>
        <v>0</v>
      </c>
      <c r="I194" s="86">
        <f t="shared" si="95"/>
        <v>0</v>
      </c>
      <c r="J194" s="86">
        <f t="shared" si="95"/>
        <v>1384</v>
      </c>
      <c r="K194" s="86">
        <f t="shared" si="95"/>
        <v>0</v>
      </c>
      <c r="L194" s="86">
        <f t="shared" si="95"/>
        <v>0</v>
      </c>
      <c r="M194" s="86">
        <f t="shared" si="95"/>
        <v>0</v>
      </c>
    </row>
    <row r="195" spans="1:13" s="7" customFormat="1" x14ac:dyDescent="0.2">
      <c r="A195" s="34" t="s">
        <v>105</v>
      </c>
      <c r="B195" s="34" t="s">
        <v>106</v>
      </c>
      <c r="C195" s="36">
        <f>SUM(C198)</f>
        <v>60000</v>
      </c>
      <c r="D195" s="36">
        <f t="shared" ref="D195:M195" si="96">SUM(D198)</f>
        <v>0</v>
      </c>
      <c r="E195" s="36">
        <f t="shared" si="96"/>
        <v>0</v>
      </c>
      <c r="F195" s="36">
        <f t="shared" si="96"/>
        <v>0</v>
      </c>
      <c r="G195" s="36">
        <f t="shared" si="96"/>
        <v>0</v>
      </c>
      <c r="H195" s="36">
        <f t="shared" si="96"/>
        <v>60000</v>
      </c>
      <c r="I195" s="36">
        <f t="shared" si="96"/>
        <v>0</v>
      </c>
      <c r="J195" s="36">
        <f t="shared" si="96"/>
        <v>0</v>
      </c>
      <c r="K195" s="36">
        <f t="shared" si="96"/>
        <v>0</v>
      </c>
      <c r="L195" s="36">
        <f t="shared" si="96"/>
        <v>0</v>
      </c>
      <c r="M195" s="36">
        <f t="shared" si="96"/>
        <v>0</v>
      </c>
    </row>
    <row r="196" spans="1:13" s="7" customFormat="1" x14ac:dyDescent="0.2">
      <c r="A196" s="34"/>
      <c r="B196" s="34"/>
      <c r="C196" s="36">
        <f>SUM(C199)</f>
        <v>0</v>
      </c>
      <c r="D196" s="36">
        <f t="shared" ref="D196:M196" si="97">SUM(D199)</f>
        <v>0</v>
      </c>
      <c r="E196" s="36">
        <f t="shared" si="97"/>
        <v>0</v>
      </c>
      <c r="F196" s="36">
        <f t="shared" si="97"/>
        <v>0</v>
      </c>
      <c r="G196" s="36">
        <f t="shared" si="97"/>
        <v>0</v>
      </c>
      <c r="H196" s="36">
        <f t="shared" si="97"/>
        <v>0</v>
      </c>
      <c r="I196" s="36">
        <f t="shared" si="97"/>
        <v>0</v>
      </c>
      <c r="J196" s="36">
        <f t="shared" si="97"/>
        <v>0</v>
      </c>
      <c r="K196" s="36">
        <f t="shared" si="97"/>
        <v>0</v>
      </c>
      <c r="L196" s="36">
        <f t="shared" si="97"/>
        <v>0</v>
      </c>
      <c r="M196" s="36">
        <f t="shared" si="97"/>
        <v>0</v>
      </c>
    </row>
    <row r="197" spans="1:13" s="7" customFormat="1" x14ac:dyDescent="0.2">
      <c r="A197" s="89"/>
      <c r="B197" s="89"/>
      <c r="C197" s="87">
        <f>C195+C196</f>
        <v>60000</v>
      </c>
      <c r="D197" s="87">
        <f t="shared" ref="D197:M197" si="98">D195+D196</f>
        <v>0</v>
      </c>
      <c r="E197" s="87">
        <f t="shared" si="98"/>
        <v>0</v>
      </c>
      <c r="F197" s="87">
        <f t="shared" si="98"/>
        <v>0</v>
      </c>
      <c r="G197" s="87">
        <f t="shared" si="98"/>
        <v>0</v>
      </c>
      <c r="H197" s="87">
        <f t="shared" si="98"/>
        <v>60000</v>
      </c>
      <c r="I197" s="87">
        <f t="shared" si="98"/>
        <v>0</v>
      </c>
      <c r="J197" s="87">
        <f t="shared" si="98"/>
        <v>0</v>
      </c>
      <c r="K197" s="87">
        <f t="shared" si="98"/>
        <v>0</v>
      </c>
      <c r="L197" s="87">
        <f t="shared" si="98"/>
        <v>0</v>
      </c>
      <c r="M197" s="87">
        <f t="shared" si="98"/>
        <v>0</v>
      </c>
    </row>
    <row r="198" spans="1:13" s="7" customFormat="1" ht="25.5" x14ac:dyDescent="0.2">
      <c r="A198" s="27"/>
      <c r="B198" s="74" t="s">
        <v>146</v>
      </c>
      <c r="C198" s="29">
        <f>SUM(D198,G198,H198:M198)</f>
        <v>60000</v>
      </c>
      <c r="D198" s="29">
        <f>SUM(E198:F198)</f>
        <v>0</v>
      </c>
      <c r="E198" s="32"/>
      <c r="F198" s="29"/>
      <c r="G198" s="29"/>
      <c r="H198" s="31">
        <v>60000</v>
      </c>
      <c r="I198" s="29"/>
      <c r="J198" s="29"/>
      <c r="K198" s="29"/>
      <c r="L198" s="48"/>
      <c r="M198" s="39"/>
    </row>
    <row r="199" spans="1:13" s="7" customFormat="1" x14ac:dyDescent="0.2">
      <c r="A199" s="27"/>
      <c r="B199" s="27"/>
      <c r="C199" s="29">
        <f>SUM(D199,G199,H199:M199)</f>
        <v>0</v>
      </c>
      <c r="D199" s="29">
        <f>SUM(E199:F199)</f>
        <v>0</v>
      </c>
      <c r="E199" s="32"/>
      <c r="F199" s="29"/>
      <c r="G199" s="29"/>
      <c r="H199" s="31"/>
      <c r="I199" s="29"/>
      <c r="J199" s="29"/>
      <c r="K199" s="29"/>
      <c r="L199" s="48"/>
      <c r="M199" s="39"/>
    </row>
    <row r="200" spans="1:13" s="7" customFormat="1" x14ac:dyDescent="0.2">
      <c r="A200" s="85"/>
      <c r="B200" s="85"/>
      <c r="C200" s="86">
        <f>C198+C199</f>
        <v>60000</v>
      </c>
      <c r="D200" s="86">
        <f t="shared" ref="D200:M200" si="99">D198+D199</f>
        <v>0</v>
      </c>
      <c r="E200" s="86">
        <f t="shared" si="99"/>
        <v>0</v>
      </c>
      <c r="F200" s="86">
        <f t="shared" si="99"/>
        <v>0</v>
      </c>
      <c r="G200" s="86">
        <f t="shared" si="99"/>
        <v>0</v>
      </c>
      <c r="H200" s="86">
        <f t="shared" si="99"/>
        <v>60000</v>
      </c>
      <c r="I200" s="86">
        <f t="shared" si="99"/>
        <v>0</v>
      </c>
      <c r="J200" s="86">
        <f t="shared" si="99"/>
        <v>0</v>
      </c>
      <c r="K200" s="86">
        <f t="shared" si="99"/>
        <v>0</v>
      </c>
      <c r="L200" s="86">
        <f t="shared" si="99"/>
        <v>0</v>
      </c>
      <c r="M200" s="86">
        <f t="shared" si="99"/>
        <v>0</v>
      </c>
    </row>
    <row r="201" spans="1:13" s="7" customFormat="1" x14ac:dyDescent="0.2">
      <c r="A201" s="34" t="s">
        <v>107</v>
      </c>
      <c r="B201" s="34" t="s">
        <v>108</v>
      </c>
      <c r="C201" s="36">
        <f>SUM(C204,C207,C210)</f>
        <v>349161</v>
      </c>
      <c r="D201" s="36">
        <f t="shared" ref="D201:M201" si="100">SUM(D204,D207,D210)</f>
        <v>0</v>
      </c>
      <c r="E201" s="36">
        <f t="shared" si="100"/>
        <v>0</v>
      </c>
      <c r="F201" s="36">
        <f t="shared" si="100"/>
        <v>0</v>
      </c>
      <c r="G201" s="36">
        <f t="shared" si="100"/>
        <v>311225</v>
      </c>
      <c r="H201" s="36">
        <f t="shared" si="100"/>
        <v>0</v>
      </c>
      <c r="I201" s="36">
        <f t="shared" si="100"/>
        <v>0</v>
      </c>
      <c r="J201" s="36">
        <f t="shared" si="100"/>
        <v>37936</v>
      </c>
      <c r="K201" s="36">
        <f t="shared" si="100"/>
        <v>0</v>
      </c>
      <c r="L201" s="36">
        <f t="shared" si="100"/>
        <v>0</v>
      </c>
      <c r="M201" s="36">
        <f t="shared" si="100"/>
        <v>0</v>
      </c>
    </row>
    <row r="202" spans="1:13" s="7" customFormat="1" x14ac:dyDescent="0.2">
      <c r="A202" s="34"/>
      <c r="B202" s="34"/>
      <c r="C202" s="36">
        <f>SUM(C205,C208,C211)</f>
        <v>0</v>
      </c>
      <c r="D202" s="36">
        <f t="shared" ref="D202:M202" si="101">SUM(D205,D208,D211)</f>
        <v>0</v>
      </c>
      <c r="E202" s="36">
        <f t="shared" si="101"/>
        <v>0</v>
      </c>
      <c r="F202" s="36">
        <f t="shared" si="101"/>
        <v>0</v>
      </c>
      <c r="G202" s="36">
        <f t="shared" si="101"/>
        <v>-24413</v>
      </c>
      <c r="H202" s="36">
        <f t="shared" si="101"/>
        <v>0</v>
      </c>
      <c r="I202" s="36">
        <f t="shared" si="101"/>
        <v>0</v>
      </c>
      <c r="J202" s="36">
        <f t="shared" si="101"/>
        <v>24413</v>
      </c>
      <c r="K202" s="36">
        <f t="shared" si="101"/>
        <v>0</v>
      </c>
      <c r="L202" s="36">
        <f t="shared" si="101"/>
        <v>0</v>
      </c>
      <c r="M202" s="36">
        <f t="shared" si="101"/>
        <v>0</v>
      </c>
    </row>
    <row r="203" spans="1:13" s="7" customFormat="1" x14ac:dyDescent="0.2">
      <c r="A203" s="89"/>
      <c r="B203" s="89"/>
      <c r="C203" s="87">
        <f>C201+C202</f>
        <v>349161</v>
      </c>
      <c r="D203" s="87">
        <f t="shared" ref="D203:M203" si="102">D201+D202</f>
        <v>0</v>
      </c>
      <c r="E203" s="87">
        <f t="shared" si="102"/>
        <v>0</v>
      </c>
      <c r="F203" s="87">
        <f t="shared" si="102"/>
        <v>0</v>
      </c>
      <c r="G203" s="87">
        <f t="shared" si="102"/>
        <v>286812</v>
      </c>
      <c r="H203" s="87">
        <f t="shared" si="102"/>
        <v>0</v>
      </c>
      <c r="I203" s="87">
        <f t="shared" si="102"/>
        <v>0</v>
      </c>
      <c r="J203" s="87">
        <f t="shared" si="102"/>
        <v>62349</v>
      </c>
      <c r="K203" s="87">
        <f t="shared" si="102"/>
        <v>0</v>
      </c>
      <c r="L203" s="87">
        <f t="shared" si="102"/>
        <v>0</v>
      </c>
      <c r="M203" s="87">
        <f t="shared" si="102"/>
        <v>0</v>
      </c>
    </row>
    <row r="204" spans="1:13" s="7" customFormat="1" x14ac:dyDescent="0.2">
      <c r="A204" s="27"/>
      <c r="B204" s="74" t="s">
        <v>147</v>
      </c>
      <c r="C204" s="29">
        <f>SUM(D204,G204,H204:M204)</f>
        <v>131110</v>
      </c>
      <c r="D204" s="29">
        <f>SUM(E204:F204)</f>
        <v>0</v>
      </c>
      <c r="E204" s="32"/>
      <c r="F204" s="29"/>
      <c r="G204" s="29">
        <v>93174</v>
      </c>
      <c r="H204" s="29"/>
      <c r="I204" s="29"/>
      <c r="J204" s="29">
        <v>37936</v>
      </c>
      <c r="K204" s="48"/>
      <c r="L204" s="48"/>
      <c r="M204" s="39"/>
    </row>
    <row r="205" spans="1:13" s="7" customFormat="1" x14ac:dyDescent="0.2">
      <c r="A205" s="27"/>
      <c r="B205" s="27"/>
      <c r="C205" s="29">
        <f>SUM(D205,G205,H205:M205)</f>
        <v>0</v>
      </c>
      <c r="D205" s="29">
        <f>SUM(E205:F205)</f>
        <v>0</v>
      </c>
      <c r="E205" s="32"/>
      <c r="F205" s="29"/>
      <c r="G205" s="29">
        <v>-24413</v>
      </c>
      <c r="H205" s="29"/>
      <c r="I205" s="29"/>
      <c r="J205" s="29">
        <v>24413</v>
      </c>
      <c r="K205" s="48"/>
      <c r="L205" s="48"/>
      <c r="M205" s="39"/>
    </row>
    <row r="206" spans="1:13" s="7" customFormat="1" x14ac:dyDescent="0.2">
      <c r="A206" s="85"/>
      <c r="B206" s="85"/>
      <c r="C206" s="86">
        <f>C204+C205</f>
        <v>131110</v>
      </c>
      <c r="D206" s="86">
        <f t="shared" ref="D206:M206" si="103">D204+D205</f>
        <v>0</v>
      </c>
      <c r="E206" s="86">
        <f t="shared" si="103"/>
        <v>0</v>
      </c>
      <c r="F206" s="86">
        <f t="shared" si="103"/>
        <v>0</v>
      </c>
      <c r="G206" s="86">
        <f t="shared" si="103"/>
        <v>68761</v>
      </c>
      <c r="H206" s="86">
        <f t="shared" si="103"/>
        <v>0</v>
      </c>
      <c r="I206" s="86">
        <f t="shared" si="103"/>
        <v>0</v>
      </c>
      <c r="J206" s="86">
        <f t="shared" si="103"/>
        <v>62349</v>
      </c>
      <c r="K206" s="86">
        <f t="shared" si="103"/>
        <v>0</v>
      </c>
      <c r="L206" s="86">
        <f t="shared" si="103"/>
        <v>0</v>
      </c>
      <c r="M206" s="86">
        <f t="shared" si="103"/>
        <v>0</v>
      </c>
    </row>
    <row r="207" spans="1:13" s="7" customFormat="1" ht="25.5" x14ac:dyDescent="0.2">
      <c r="A207" s="27"/>
      <c r="B207" s="74" t="s">
        <v>148</v>
      </c>
      <c r="C207" s="29">
        <f>SUM(D207,G207,H207:M207)</f>
        <v>67651</v>
      </c>
      <c r="D207" s="29">
        <f>SUM(E207:F207)</f>
        <v>0</v>
      </c>
      <c r="E207" s="32"/>
      <c r="F207" s="29"/>
      <c r="G207" s="31">
        <v>67651</v>
      </c>
      <c r="H207" s="50"/>
      <c r="I207" s="29"/>
      <c r="J207" s="29"/>
      <c r="K207" s="48"/>
      <c r="L207" s="48"/>
      <c r="M207" s="39"/>
    </row>
    <row r="208" spans="1:13" s="7" customFormat="1" x14ac:dyDescent="0.2">
      <c r="A208" s="27"/>
      <c r="B208" s="27"/>
      <c r="C208" s="29">
        <f>SUM(D208,G208,H208:M208)</f>
        <v>0</v>
      </c>
      <c r="D208" s="29">
        <f>SUM(E208:F208)</f>
        <v>0</v>
      </c>
      <c r="E208" s="32"/>
      <c r="F208" s="29"/>
      <c r="G208" s="31"/>
      <c r="H208" s="50"/>
      <c r="I208" s="29"/>
      <c r="J208" s="29"/>
      <c r="K208" s="48"/>
      <c r="L208" s="48"/>
      <c r="M208" s="39"/>
    </row>
    <row r="209" spans="1:13" s="7" customFormat="1" x14ac:dyDescent="0.2">
      <c r="A209" s="85"/>
      <c r="B209" s="85"/>
      <c r="C209" s="86">
        <f>C207+C208</f>
        <v>67651</v>
      </c>
      <c r="D209" s="86">
        <f t="shared" ref="D209:M209" si="104">D207+D208</f>
        <v>0</v>
      </c>
      <c r="E209" s="86">
        <f t="shared" si="104"/>
        <v>0</v>
      </c>
      <c r="F209" s="86">
        <f t="shared" si="104"/>
        <v>0</v>
      </c>
      <c r="G209" s="86">
        <f t="shared" si="104"/>
        <v>67651</v>
      </c>
      <c r="H209" s="86">
        <f t="shared" si="104"/>
        <v>0</v>
      </c>
      <c r="I209" s="86">
        <f t="shared" si="104"/>
        <v>0</v>
      </c>
      <c r="J209" s="86">
        <f t="shared" si="104"/>
        <v>0</v>
      </c>
      <c r="K209" s="86">
        <f t="shared" si="104"/>
        <v>0</v>
      </c>
      <c r="L209" s="86">
        <f t="shared" si="104"/>
        <v>0</v>
      </c>
      <c r="M209" s="86">
        <f t="shared" si="104"/>
        <v>0</v>
      </c>
    </row>
    <row r="210" spans="1:13" s="7" customFormat="1" ht="25.5" x14ac:dyDescent="0.2">
      <c r="A210" s="27"/>
      <c r="B210" s="74" t="s">
        <v>149</v>
      </c>
      <c r="C210" s="29">
        <f>SUM(D210,G210,H210:M210)</f>
        <v>150400</v>
      </c>
      <c r="D210" s="29">
        <f>SUM(E210:F210)</f>
        <v>0</v>
      </c>
      <c r="E210" s="32"/>
      <c r="F210" s="29"/>
      <c r="G210" s="29">
        <v>150400</v>
      </c>
      <c r="H210" s="29"/>
      <c r="I210" s="29"/>
      <c r="J210" s="29"/>
      <c r="K210" s="48"/>
      <c r="L210" s="48"/>
      <c r="M210" s="39"/>
    </row>
    <row r="211" spans="1:13" s="7" customFormat="1" x14ac:dyDescent="0.2">
      <c r="A211" s="27"/>
      <c r="B211" s="27"/>
      <c r="C211" s="29">
        <f>SUM(D211,G211,H211:M211)</f>
        <v>0</v>
      </c>
      <c r="D211" s="29">
        <f>SUM(E211:F211)</f>
        <v>0</v>
      </c>
      <c r="E211" s="32"/>
      <c r="F211" s="29"/>
      <c r="G211" s="29"/>
      <c r="H211" s="29"/>
      <c r="I211" s="29"/>
      <c r="J211" s="29"/>
      <c r="K211" s="48"/>
      <c r="L211" s="48"/>
      <c r="M211" s="39"/>
    </row>
    <row r="212" spans="1:13" s="7" customFormat="1" x14ac:dyDescent="0.2">
      <c r="A212" s="85"/>
      <c r="B212" s="85"/>
      <c r="C212" s="86">
        <f>C210+C211</f>
        <v>150400</v>
      </c>
      <c r="D212" s="86">
        <f t="shared" ref="D212:M212" si="105">D210+D211</f>
        <v>0</v>
      </c>
      <c r="E212" s="86">
        <f t="shared" si="105"/>
        <v>0</v>
      </c>
      <c r="F212" s="86">
        <f t="shared" si="105"/>
        <v>0</v>
      </c>
      <c r="G212" s="86">
        <f t="shared" si="105"/>
        <v>150400</v>
      </c>
      <c r="H212" s="86">
        <f t="shared" si="105"/>
        <v>0</v>
      </c>
      <c r="I212" s="86">
        <f t="shared" si="105"/>
        <v>0</v>
      </c>
      <c r="J212" s="86">
        <f t="shared" si="105"/>
        <v>0</v>
      </c>
      <c r="K212" s="86">
        <f t="shared" si="105"/>
        <v>0</v>
      </c>
      <c r="L212" s="86">
        <f t="shared" si="105"/>
        <v>0</v>
      </c>
      <c r="M212" s="86">
        <f t="shared" si="105"/>
        <v>0</v>
      </c>
    </row>
    <row r="213" spans="1:13" s="7" customFormat="1" ht="38.25" x14ac:dyDescent="0.2">
      <c r="A213" s="34" t="s">
        <v>110</v>
      </c>
      <c r="B213" s="34" t="s">
        <v>111</v>
      </c>
      <c r="C213" s="36">
        <f>SUM(C216,C219,C222,C225,C228,C231,C234,C237,C240,C243,C246,C249,C252,C255,C258)</f>
        <v>1587956</v>
      </c>
      <c r="D213" s="36">
        <f t="shared" ref="D213:M213" si="106">SUM(D216,D219,D222,D225,D228,D231,D234,D237,D240,D243,D246,D249,D252,D255,D258)</f>
        <v>116604</v>
      </c>
      <c r="E213" s="36">
        <f t="shared" si="106"/>
        <v>93967</v>
      </c>
      <c r="F213" s="36">
        <f t="shared" si="106"/>
        <v>22637</v>
      </c>
      <c r="G213" s="36">
        <f t="shared" si="106"/>
        <v>312666</v>
      </c>
      <c r="H213" s="36">
        <f t="shared" si="106"/>
        <v>860484</v>
      </c>
      <c r="I213" s="36">
        <f t="shared" si="106"/>
        <v>0</v>
      </c>
      <c r="J213" s="36">
        <f t="shared" si="106"/>
        <v>298202</v>
      </c>
      <c r="K213" s="36">
        <f t="shared" si="106"/>
        <v>0</v>
      </c>
      <c r="L213" s="36">
        <f t="shared" si="106"/>
        <v>0</v>
      </c>
      <c r="M213" s="36">
        <f t="shared" si="106"/>
        <v>0</v>
      </c>
    </row>
    <row r="214" spans="1:13" s="7" customFormat="1" x14ac:dyDescent="0.2">
      <c r="A214" s="34"/>
      <c r="B214" s="34"/>
      <c r="C214" s="36">
        <f>SUM(C217,C220,C223,C226,C229,C232,C235,C238,C241,C244,C247,C250,C253,C256,C259)</f>
        <v>15293</v>
      </c>
      <c r="D214" s="36">
        <f t="shared" ref="D214:M214" si="107">SUM(D217,D220,D223,D226,D229,D232,D235,D238,D241,D244,D247,D250,D253,D256,D259)</f>
        <v>0</v>
      </c>
      <c r="E214" s="36">
        <f t="shared" si="107"/>
        <v>0</v>
      </c>
      <c r="F214" s="36">
        <f t="shared" si="107"/>
        <v>0</v>
      </c>
      <c r="G214" s="36">
        <f t="shared" si="107"/>
        <v>-139621</v>
      </c>
      <c r="H214" s="36">
        <f t="shared" si="107"/>
        <v>6950</v>
      </c>
      <c r="I214" s="36">
        <f t="shared" si="107"/>
        <v>0</v>
      </c>
      <c r="J214" s="36">
        <f t="shared" si="107"/>
        <v>147964</v>
      </c>
      <c r="K214" s="36">
        <f t="shared" si="107"/>
        <v>0</v>
      </c>
      <c r="L214" s="36">
        <f t="shared" si="107"/>
        <v>0</v>
      </c>
      <c r="M214" s="36">
        <f t="shared" si="107"/>
        <v>0</v>
      </c>
    </row>
    <row r="215" spans="1:13" s="7" customFormat="1" x14ac:dyDescent="0.2">
      <c r="A215" s="89"/>
      <c r="B215" s="110"/>
      <c r="C215" s="87">
        <f>C213+C214</f>
        <v>1603249</v>
      </c>
      <c r="D215" s="87">
        <f t="shared" ref="D215:M215" si="108">D213+D214</f>
        <v>116604</v>
      </c>
      <c r="E215" s="87">
        <f t="shared" si="108"/>
        <v>93967</v>
      </c>
      <c r="F215" s="87">
        <f t="shared" si="108"/>
        <v>22637</v>
      </c>
      <c r="G215" s="87">
        <f t="shared" si="108"/>
        <v>173045</v>
      </c>
      <c r="H215" s="87">
        <f t="shared" si="108"/>
        <v>867434</v>
      </c>
      <c r="I215" s="87">
        <f t="shared" si="108"/>
        <v>0</v>
      </c>
      <c r="J215" s="87">
        <f t="shared" si="108"/>
        <v>446166</v>
      </c>
      <c r="K215" s="87">
        <f t="shared" si="108"/>
        <v>0</v>
      </c>
      <c r="L215" s="87">
        <f t="shared" si="108"/>
        <v>0</v>
      </c>
      <c r="M215" s="87">
        <f t="shared" si="108"/>
        <v>0</v>
      </c>
    </row>
    <row r="216" spans="1:13" s="7" customFormat="1" x14ac:dyDescent="0.2">
      <c r="A216" s="34"/>
      <c r="B216" s="74" t="s">
        <v>143</v>
      </c>
      <c r="C216" s="29">
        <f t="shared" ref="C216:C259" si="109">SUM(D216,G216,H216:M216)</f>
        <v>91000</v>
      </c>
      <c r="D216" s="29">
        <f t="shared" ref="D216:D259" si="110">SUM(E216:F216)</f>
        <v>0</v>
      </c>
      <c r="E216" s="38"/>
      <c r="F216" s="36"/>
      <c r="G216" s="29">
        <v>41000</v>
      </c>
      <c r="H216" s="36"/>
      <c r="I216" s="36"/>
      <c r="J216" s="29">
        <v>50000</v>
      </c>
      <c r="K216" s="36"/>
      <c r="L216" s="36"/>
      <c r="M216" s="36"/>
    </row>
    <row r="217" spans="1:13" s="7" customFormat="1" x14ac:dyDescent="0.2">
      <c r="A217" s="34"/>
      <c r="B217" s="27"/>
      <c r="C217" s="29">
        <f t="shared" si="109"/>
        <v>2462</v>
      </c>
      <c r="D217" s="29">
        <f t="shared" si="110"/>
        <v>0</v>
      </c>
      <c r="E217" s="38"/>
      <c r="F217" s="36"/>
      <c r="G217" s="29">
        <v>13856</v>
      </c>
      <c r="H217" s="36"/>
      <c r="I217" s="36"/>
      <c r="J217" s="29">
        <v>-11394</v>
      </c>
      <c r="K217" s="36"/>
      <c r="L217" s="36"/>
      <c r="M217" s="36"/>
    </row>
    <row r="218" spans="1:13" s="7" customFormat="1" x14ac:dyDescent="0.2">
      <c r="A218" s="89"/>
      <c r="B218" s="85"/>
      <c r="C218" s="86">
        <f>C216+C217</f>
        <v>93462</v>
      </c>
      <c r="D218" s="86">
        <f t="shared" ref="D218:M218" si="111">D216+D217</f>
        <v>0</v>
      </c>
      <c r="E218" s="86">
        <f t="shared" si="111"/>
        <v>0</v>
      </c>
      <c r="F218" s="86">
        <f t="shared" si="111"/>
        <v>0</v>
      </c>
      <c r="G218" s="86">
        <f t="shared" si="111"/>
        <v>54856</v>
      </c>
      <c r="H218" s="86">
        <f t="shared" si="111"/>
        <v>0</v>
      </c>
      <c r="I218" s="86">
        <f t="shared" si="111"/>
        <v>0</v>
      </c>
      <c r="J218" s="86">
        <f t="shared" si="111"/>
        <v>38606</v>
      </c>
      <c r="K218" s="86">
        <f t="shared" si="111"/>
        <v>0</v>
      </c>
      <c r="L218" s="86">
        <f t="shared" si="111"/>
        <v>0</v>
      </c>
      <c r="M218" s="86">
        <f t="shared" si="111"/>
        <v>0</v>
      </c>
    </row>
    <row r="219" spans="1:13" s="7" customFormat="1" x14ac:dyDescent="0.2">
      <c r="A219" s="29"/>
      <c r="B219" s="33" t="s">
        <v>150</v>
      </c>
      <c r="C219" s="29">
        <f t="shared" si="109"/>
        <v>21349</v>
      </c>
      <c r="D219" s="29">
        <f t="shared" si="110"/>
        <v>0</v>
      </c>
      <c r="E219" s="32"/>
      <c r="F219" s="29"/>
      <c r="G219" s="29">
        <v>21349</v>
      </c>
      <c r="H219" s="29"/>
      <c r="I219" s="29"/>
      <c r="J219" s="29"/>
      <c r="K219" s="29"/>
      <c r="L219" s="29"/>
      <c r="M219" s="29"/>
    </row>
    <row r="220" spans="1:13" s="7" customFormat="1" x14ac:dyDescent="0.2">
      <c r="A220" s="29"/>
      <c r="B220" s="29"/>
      <c r="C220" s="29">
        <f t="shared" si="109"/>
        <v>0</v>
      </c>
      <c r="D220" s="29">
        <f t="shared" si="110"/>
        <v>0</v>
      </c>
      <c r="E220" s="32"/>
      <c r="F220" s="29"/>
      <c r="G220" s="29"/>
      <c r="H220" s="29"/>
      <c r="I220" s="29"/>
      <c r="J220" s="29"/>
      <c r="K220" s="29"/>
      <c r="L220" s="29"/>
      <c r="M220" s="29"/>
    </row>
    <row r="221" spans="1:13" s="7" customFormat="1" x14ac:dyDescent="0.2">
      <c r="A221" s="86"/>
      <c r="B221" s="86"/>
      <c r="C221" s="86">
        <f>C219+C220</f>
        <v>21349</v>
      </c>
      <c r="D221" s="86">
        <f t="shared" ref="D221:M221" si="112">D219+D220</f>
        <v>0</v>
      </c>
      <c r="E221" s="86">
        <f t="shared" si="112"/>
        <v>0</v>
      </c>
      <c r="F221" s="86">
        <f t="shared" si="112"/>
        <v>0</v>
      </c>
      <c r="G221" s="86">
        <f t="shared" si="112"/>
        <v>21349</v>
      </c>
      <c r="H221" s="86">
        <f t="shared" si="112"/>
        <v>0</v>
      </c>
      <c r="I221" s="86">
        <f t="shared" si="112"/>
        <v>0</v>
      </c>
      <c r="J221" s="86">
        <f t="shared" si="112"/>
        <v>0</v>
      </c>
      <c r="K221" s="86">
        <f t="shared" si="112"/>
        <v>0</v>
      </c>
      <c r="L221" s="86">
        <f t="shared" si="112"/>
        <v>0</v>
      </c>
      <c r="M221" s="86">
        <f t="shared" si="112"/>
        <v>0</v>
      </c>
    </row>
    <row r="222" spans="1:13" s="7" customFormat="1" x14ac:dyDescent="0.2">
      <c r="A222" s="29"/>
      <c r="B222" s="74" t="s">
        <v>144</v>
      </c>
      <c r="C222" s="29">
        <f>SUM(D222,G222,H222:M222)</f>
        <v>21500</v>
      </c>
      <c r="D222" s="29">
        <f>SUM(E222:F222)</f>
        <v>0</v>
      </c>
      <c r="E222" s="32"/>
      <c r="F222" s="29"/>
      <c r="G222" s="29"/>
      <c r="H222" s="29">
        <v>21500</v>
      </c>
      <c r="I222" s="29"/>
      <c r="J222" s="29"/>
      <c r="K222" s="29"/>
      <c r="L222" s="29"/>
      <c r="M222" s="29"/>
    </row>
    <row r="223" spans="1:13" s="7" customFormat="1" x14ac:dyDescent="0.2">
      <c r="A223" s="29"/>
      <c r="B223" s="27"/>
      <c r="C223" s="29">
        <f>SUM(D223,G223,H223:M223)</f>
        <v>0</v>
      </c>
      <c r="D223" s="29">
        <f>SUM(E223:F223)</f>
        <v>0</v>
      </c>
      <c r="E223" s="32"/>
      <c r="F223" s="29"/>
      <c r="G223" s="29"/>
      <c r="H223" s="29"/>
      <c r="I223" s="29"/>
      <c r="J223" s="29"/>
      <c r="K223" s="29"/>
      <c r="L223" s="29"/>
      <c r="M223" s="29"/>
    </row>
    <row r="224" spans="1:13" s="7" customFormat="1" x14ac:dyDescent="0.2">
      <c r="A224" s="86"/>
      <c r="B224" s="85"/>
      <c r="C224" s="86">
        <f>C222+C223</f>
        <v>21500</v>
      </c>
      <c r="D224" s="86">
        <f t="shared" ref="D224:M224" si="113">D222+D223</f>
        <v>0</v>
      </c>
      <c r="E224" s="86">
        <f t="shared" si="113"/>
        <v>0</v>
      </c>
      <c r="F224" s="86">
        <f t="shared" si="113"/>
        <v>0</v>
      </c>
      <c r="G224" s="86">
        <f t="shared" si="113"/>
        <v>0</v>
      </c>
      <c r="H224" s="86">
        <f t="shared" si="113"/>
        <v>21500</v>
      </c>
      <c r="I224" s="86">
        <f t="shared" si="113"/>
        <v>0</v>
      </c>
      <c r="J224" s="86">
        <f t="shared" si="113"/>
        <v>0</v>
      </c>
      <c r="K224" s="86">
        <f t="shared" si="113"/>
        <v>0</v>
      </c>
      <c r="L224" s="86">
        <f t="shared" si="113"/>
        <v>0</v>
      </c>
      <c r="M224" s="86">
        <f t="shared" si="113"/>
        <v>0</v>
      </c>
    </row>
    <row r="225" spans="1:13" s="7" customFormat="1" x14ac:dyDescent="0.2">
      <c r="A225" s="29"/>
      <c r="B225" s="33" t="s">
        <v>171</v>
      </c>
      <c r="C225" s="29">
        <f>SUM(D225,G225,H225:M225)</f>
        <v>135127</v>
      </c>
      <c r="D225" s="29">
        <f>SUM(E225:F225)</f>
        <v>116604</v>
      </c>
      <c r="E225" s="30">
        <v>93967</v>
      </c>
      <c r="F225" s="31">
        <v>22637</v>
      </c>
      <c r="G225" s="29">
        <v>18523</v>
      </c>
      <c r="H225" s="29"/>
      <c r="I225" s="29"/>
      <c r="J225" s="29"/>
      <c r="K225" s="29"/>
      <c r="L225" s="29"/>
      <c r="M225" s="29"/>
    </row>
    <row r="226" spans="1:13" s="7" customFormat="1" x14ac:dyDescent="0.2">
      <c r="A226" s="29"/>
      <c r="B226" s="29"/>
      <c r="C226" s="29">
        <f>SUM(D226,G226,H226:M226)</f>
        <v>0</v>
      </c>
      <c r="D226" s="29">
        <f>SUM(E226:F226)</f>
        <v>0</v>
      </c>
      <c r="E226" s="30"/>
      <c r="F226" s="31"/>
      <c r="G226" s="29"/>
      <c r="H226" s="29"/>
      <c r="I226" s="29"/>
      <c r="J226" s="29"/>
      <c r="K226" s="29"/>
      <c r="L226" s="29"/>
      <c r="M226" s="29"/>
    </row>
    <row r="227" spans="1:13" s="7" customFormat="1" x14ac:dyDescent="0.2">
      <c r="A227" s="86"/>
      <c r="B227" s="86"/>
      <c r="C227" s="86">
        <f>C225+C226</f>
        <v>135127</v>
      </c>
      <c r="D227" s="86">
        <f t="shared" ref="D227:M227" si="114">D225+D226</f>
        <v>116604</v>
      </c>
      <c r="E227" s="86">
        <f t="shared" si="114"/>
        <v>93967</v>
      </c>
      <c r="F227" s="86">
        <f t="shared" si="114"/>
        <v>22637</v>
      </c>
      <c r="G227" s="86">
        <f t="shared" si="114"/>
        <v>18523</v>
      </c>
      <c r="H227" s="86">
        <f t="shared" si="114"/>
        <v>0</v>
      </c>
      <c r="I227" s="86">
        <f t="shared" si="114"/>
        <v>0</v>
      </c>
      <c r="J227" s="86">
        <f t="shared" si="114"/>
        <v>0</v>
      </c>
      <c r="K227" s="86">
        <f t="shared" si="114"/>
        <v>0</v>
      </c>
      <c r="L227" s="86">
        <f t="shared" si="114"/>
        <v>0</v>
      </c>
      <c r="M227" s="86">
        <f t="shared" si="114"/>
        <v>0</v>
      </c>
    </row>
    <row r="228" spans="1:13" s="7" customFormat="1" x14ac:dyDescent="0.2">
      <c r="A228" s="29"/>
      <c r="B228" s="33" t="s">
        <v>151</v>
      </c>
      <c r="C228" s="29">
        <f t="shared" si="109"/>
        <v>193369</v>
      </c>
      <c r="D228" s="29">
        <f t="shared" si="110"/>
        <v>0</v>
      </c>
      <c r="E228" s="32"/>
      <c r="F228" s="29"/>
      <c r="G228" s="31">
        <v>193003</v>
      </c>
      <c r="H228" s="29"/>
      <c r="I228" s="29"/>
      <c r="J228" s="29">
        <v>366</v>
      </c>
      <c r="K228" s="29"/>
      <c r="L228" s="29"/>
      <c r="M228" s="29"/>
    </row>
    <row r="229" spans="1:13" s="7" customFormat="1" x14ac:dyDescent="0.2">
      <c r="A229" s="29"/>
      <c r="B229" s="29"/>
      <c r="C229" s="29">
        <f t="shared" si="109"/>
        <v>0</v>
      </c>
      <c r="D229" s="29">
        <f t="shared" si="110"/>
        <v>0</v>
      </c>
      <c r="E229" s="32"/>
      <c r="F229" s="29"/>
      <c r="G229" s="31">
        <v>-129686</v>
      </c>
      <c r="H229" s="29"/>
      <c r="I229" s="29"/>
      <c r="J229" s="29">
        <v>129686</v>
      </c>
      <c r="K229" s="29"/>
      <c r="L229" s="29"/>
      <c r="M229" s="29"/>
    </row>
    <row r="230" spans="1:13" s="7" customFormat="1" x14ac:dyDescent="0.2">
      <c r="A230" s="86"/>
      <c r="B230" s="86"/>
      <c r="C230" s="86">
        <f>C228+C229</f>
        <v>193369</v>
      </c>
      <c r="D230" s="86">
        <f t="shared" ref="D230:M230" si="115">D228+D229</f>
        <v>0</v>
      </c>
      <c r="E230" s="86">
        <f t="shared" si="115"/>
        <v>0</v>
      </c>
      <c r="F230" s="86">
        <f t="shared" si="115"/>
        <v>0</v>
      </c>
      <c r="G230" s="86">
        <f t="shared" si="115"/>
        <v>63317</v>
      </c>
      <c r="H230" s="86">
        <f t="shared" si="115"/>
        <v>0</v>
      </c>
      <c r="I230" s="86">
        <f t="shared" si="115"/>
        <v>0</v>
      </c>
      <c r="J230" s="86">
        <f t="shared" si="115"/>
        <v>130052</v>
      </c>
      <c r="K230" s="86">
        <f t="shared" si="115"/>
        <v>0</v>
      </c>
      <c r="L230" s="86">
        <f t="shared" si="115"/>
        <v>0</v>
      </c>
      <c r="M230" s="86">
        <f t="shared" si="115"/>
        <v>0</v>
      </c>
    </row>
    <row r="231" spans="1:13" s="7" customFormat="1" x14ac:dyDescent="0.2">
      <c r="A231" s="29"/>
      <c r="B231" s="33" t="s">
        <v>154</v>
      </c>
      <c r="C231" s="29">
        <f t="shared" si="109"/>
        <v>11568</v>
      </c>
      <c r="D231" s="29">
        <f>SUM(E231:F231)</f>
        <v>0</v>
      </c>
      <c r="E231" s="32"/>
      <c r="F231" s="29"/>
      <c r="G231" s="29"/>
      <c r="H231" s="29">
        <v>11568</v>
      </c>
      <c r="I231" s="29"/>
      <c r="J231" s="29"/>
      <c r="K231" s="29"/>
      <c r="L231" s="29"/>
      <c r="M231" s="29"/>
    </row>
    <row r="232" spans="1:13" s="7" customFormat="1" x14ac:dyDescent="0.2">
      <c r="A232" s="29"/>
      <c r="B232" s="29"/>
      <c r="C232" s="29">
        <f t="shared" si="109"/>
        <v>0</v>
      </c>
      <c r="D232" s="29">
        <f>SUM(E232:F232)</f>
        <v>0</v>
      </c>
      <c r="E232" s="32"/>
      <c r="F232" s="29"/>
      <c r="G232" s="29"/>
      <c r="H232" s="29"/>
      <c r="I232" s="29"/>
      <c r="J232" s="29"/>
      <c r="K232" s="29"/>
      <c r="L232" s="29"/>
      <c r="M232" s="29"/>
    </row>
    <row r="233" spans="1:13" s="7" customFormat="1" x14ac:dyDescent="0.2">
      <c r="A233" s="86"/>
      <c r="B233" s="86"/>
      <c r="C233" s="86">
        <f>C231+C232</f>
        <v>11568</v>
      </c>
      <c r="D233" s="86">
        <f t="shared" ref="D233:M233" si="116">D231+D232</f>
        <v>0</v>
      </c>
      <c r="E233" s="86">
        <f t="shared" si="116"/>
        <v>0</v>
      </c>
      <c r="F233" s="86">
        <f t="shared" si="116"/>
        <v>0</v>
      </c>
      <c r="G233" s="86">
        <f t="shared" si="116"/>
        <v>0</v>
      </c>
      <c r="H233" s="86">
        <f t="shared" si="116"/>
        <v>11568</v>
      </c>
      <c r="I233" s="86">
        <f t="shared" si="116"/>
        <v>0</v>
      </c>
      <c r="J233" s="86">
        <f t="shared" si="116"/>
        <v>0</v>
      </c>
      <c r="K233" s="86">
        <f t="shared" si="116"/>
        <v>0</v>
      </c>
      <c r="L233" s="86">
        <f t="shared" si="116"/>
        <v>0</v>
      </c>
      <c r="M233" s="86">
        <f t="shared" si="116"/>
        <v>0</v>
      </c>
    </row>
    <row r="234" spans="1:13" s="7" customFormat="1" x14ac:dyDescent="0.2">
      <c r="A234" s="29"/>
      <c r="B234" s="74" t="s">
        <v>170</v>
      </c>
      <c r="C234" s="29">
        <f t="shared" si="109"/>
        <v>13297</v>
      </c>
      <c r="D234" s="29">
        <f>SUM(E234:F234)</f>
        <v>0</v>
      </c>
      <c r="E234" s="32"/>
      <c r="F234" s="29"/>
      <c r="G234" s="31"/>
      <c r="H234" s="29">
        <v>13297</v>
      </c>
      <c r="I234" s="29"/>
      <c r="J234" s="29"/>
      <c r="K234" s="29"/>
      <c r="L234" s="29"/>
      <c r="M234" s="29"/>
    </row>
    <row r="235" spans="1:13" s="7" customFormat="1" x14ac:dyDescent="0.2">
      <c r="A235" s="29"/>
      <c r="B235" s="27"/>
      <c r="C235" s="29">
        <f t="shared" si="109"/>
        <v>0</v>
      </c>
      <c r="D235" s="29">
        <f>SUM(E235:F235)</f>
        <v>0</v>
      </c>
      <c r="E235" s="32"/>
      <c r="F235" s="29"/>
      <c r="G235" s="31"/>
      <c r="H235" s="29"/>
      <c r="I235" s="29"/>
      <c r="J235" s="29"/>
      <c r="K235" s="29"/>
      <c r="L235" s="29"/>
      <c r="M235" s="29"/>
    </row>
    <row r="236" spans="1:13" s="7" customFormat="1" x14ac:dyDescent="0.2">
      <c r="A236" s="86"/>
      <c r="B236" s="85"/>
      <c r="C236" s="86">
        <f>C234+C235</f>
        <v>13297</v>
      </c>
      <c r="D236" s="86">
        <f t="shared" ref="D236:M236" si="117">D234+D235</f>
        <v>0</v>
      </c>
      <c r="E236" s="86">
        <f t="shared" si="117"/>
        <v>0</v>
      </c>
      <c r="F236" s="86">
        <f t="shared" si="117"/>
        <v>0</v>
      </c>
      <c r="G236" s="86">
        <f t="shared" si="117"/>
        <v>0</v>
      </c>
      <c r="H236" s="86">
        <f t="shared" si="117"/>
        <v>13297</v>
      </c>
      <c r="I236" s="86">
        <f t="shared" si="117"/>
        <v>0</v>
      </c>
      <c r="J236" s="86">
        <f t="shared" si="117"/>
        <v>0</v>
      </c>
      <c r="K236" s="86">
        <f t="shared" si="117"/>
        <v>0</v>
      </c>
      <c r="L236" s="86">
        <f t="shared" si="117"/>
        <v>0</v>
      </c>
      <c r="M236" s="86">
        <f t="shared" si="117"/>
        <v>0</v>
      </c>
    </row>
    <row r="237" spans="1:13" s="7" customFormat="1" x14ac:dyDescent="0.2">
      <c r="A237" s="29"/>
      <c r="B237" s="33" t="s">
        <v>155</v>
      </c>
      <c r="C237" s="29">
        <f t="shared" si="109"/>
        <v>207310</v>
      </c>
      <c r="D237" s="29">
        <f>SUM(E237:F237)</f>
        <v>0</v>
      </c>
      <c r="E237" s="32"/>
      <c r="F237" s="29"/>
      <c r="G237" s="29"/>
      <c r="H237" s="31">
        <v>207310</v>
      </c>
      <c r="I237" s="29"/>
      <c r="J237" s="29"/>
      <c r="K237" s="29"/>
      <c r="L237" s="29"/>
      <c r="M237" s="29"/>
    </row>
    <row r="238" spans="1:13" s="7" customFormat="1" x14ac:dyDescent="0.2">
      <c r="A238" s="29"/>
      <c r="B238" s="29"/>
      <c r="C238" s="29">
        <f t="shared" si="109"/>
        <v>0</v>
      </c>
      <c r="D238" s="29">
        <f>SUM(E238:F238)</f>
        <v>0</v>
      </c>
      <c r="E238" s="32"/>
      <c r="F238" s="29"/>
      <c r="G238" s="29"/>
      <c r="H238" s="31"/>
      <c r="I238" s="29"/>
      <c r="J238" s="29"/>
      <c r="K238" s="29"/>
      <c r="L238" s="29"/>
      <c r="M238" s="29"/>
    </row>
    <row r="239" spans="1:13" s="7" customFormat="1" x14ac:dyDescent="0.2">
      <c r="A239" s="86"/>
      <c r="B239" s="86"/>
      <c r="C239" s="86">
        <f>C237+C238</f>
        <v>207310</v>
      </c>
      <c r="D239" s="86">
        <f t="shared" ref="D239:M239" si="118">D237+D238</f>
        <v>0</v>
      </c>
      <c r="E239" s="86">
        <f t="shared" si="118"/>
        <v>0</v>
      </c>
      <c r="F239" s="86">
        <f t="shared" si="118"/>
        <v>0</v>
      </c>
      <c r="G239" s="86">
        <f t="shared" si="118"/>
        <v>0</v>
      </c>
      <c r="H239" s="86">
        <f t="shared" si="118"/>
        <v>207310</v>
      </c>
      <c r="I239" s="86">
        <f t="shared" si="118"/>
        <v>0</v>
      </c>
      <c r="J239" s="86">
        <f t="shared" si="118"/>
        <v>0</v>
      </c>
      <c r="K239" s="86">
        <f t="shared" si="118"/>
        <v>0</v>
      </c>
      <c r="L239" s="86">
        <f t="shared" si="118"/>
        <v>0</v>
      </c>
      <c r="M239" s="86">
        <f t="shared" si="118"/>
        <v>0</v>
      </c>
    </row>
    <row r="240" spans="1:13" s="7" customFormat="1" x14ac:dyDescent="0.2">
      <c r="A240" s="29"/>
      <c r="B240" s="119" t="s">
        <v>152</v>
      </c>
      <c r="C240" s="29">
        <f t="shared" si="109"/>
        <v>391247</v>
      </c>
      <c r="D240" s="29">
        <f t="shared" si="110"/>
        <v>0</v>
      </c>
      <c r="E240" s="32"/>
      <c r="F240" s="29"/>
      <c r="G240" s="29"/>
      <c r="H240" s="29">
        <v>391247</v>
      </c>
      <c r="I240" s="29"/>
      <c r="J240" s="29"/>
      <c r="K240" s="29"/>
      <c r="L240" s="29"/>
      <c r="M240" s="29"/>
    </row>
    <row r="241" spans="1:13" s="7" customFormat="1" x14ac:dyDescent="0.2">
      <c r="A241" s="29"/>
      <c r="B241" s="51"/>
      <c r="C241" s="29">
        <f t="shared" si="109"/>
        <v>13744</v>
      </c>
      <c r="D241" s="29">
        <f t="shared" si="110"/>
        <v>0</v>
      </c>
      <c r="E241" s="32"/>
      <c r="F241" s="29"/>
      <c r="G241" s="29"/>
      <c r="H241" s="29">
        <v>-8520</v>
      </c>
      <c r="I241" s="29"/>
      <c r="J241" s="29">
        <v>22264</v>
      </c>
      <c r="K241" s="29"/>
      <c r="L241" s="29"/>
      <c r="M241" s="29"/>
    </row>
    <row r="242" spans="1:13" s="7" customFormat="1" x14ac:dyDescent="0.2">
      <c r="A242" s="86"/>
      <c r="B242" s="95"/>
      <c r="C242" s="86">
        <f>C240+C241</f>
        <v>404991</v>
      </c>
      <c r="D242" s="86">
        <f t="shared" ref="D242:M242" si="119">D240+D241</f>
        <v>0</v>
      </c>
      <c r="E242" s="86">
        <f t="shared" si="119"/>
        <v>0</v>
      </c>
      <c r="F242" s="86">
        <f t="shared" si="119"/>
        <v>0</v>
      </c>
      <c r="G242" s="86">
        <f t="shared" si="119"/>
        <v>0</v>
      </c>
      <c r="H242" s="86">
        <f t="shared" si="119"/>
        <v>382727</v>
      </c>
      <c r="I242" s="86">
        <f t="shared" si="119"/>
        <v>0</v>
      </c>
      <c r="J242" s="86">
        <f t="shared" si="119"/>
        <v>22264</v>
      </c>
      <c r="K242" s="86">
        <f t="shared" si="119"/>
        <v>0</v>
      </c>
      <c r="L242" s="86">
        <f t="shared" si="119"/>
        <v>0</v>
      </c>
      <c r="M242" s="86">
        <f t="shared" si="119"/>
        <v>0</v>
      </c>
    </row>
    <row r="243" spans="1:13" s="7" customFormat="1" x14ac:dyDescent="0.2">
      <c r="A243" s="29"/>
      <c r="B243" s="120" t="s">
        <v>225</v>
      </c>
      <c r="C243" s="31">
        <f t="shared" si="109"/>
        <v>15000</v>
      </c>
      <c r="D243" s="29">
        <f t="shared" si="110"/>
        <v>0</v>
      </c>
      <c r="E243" s="32"/>
      <c r="F243" s="29"/>
      <c r="G243" s="31">
        <v>15000</v>
      </c>
      <c r="H243" s="29"/>
      <c r="I243" s="29"/>
      <c r="J243" s="29"/>
      <c r="K243" s="29"/>
      <c r="L243" s="29"/>
      <c r="M243" s="29"/>
    </row>
    <row r="244" spans="1:13" s="7" customFormat="1" x14ac:dyDescent="0.2">
      <c r="A244" s="29"/>
      <c r="B244" s="52"/>
      <c r="C244" s="31">
        <f t="shared" si="109"/>
        <v>0</v>
      </c>
      <c r="D244" s="29">
        <f t="shared" si="110"/>
        <v>0</v>
      </c>
      <c r="E244" s="32"/>
      <c r="F244" s="29"/>
      <c r="G244" s="31"/>
      <c r="H244" s="29"/>
      <c r="I244" s="29"/>
      <c r="J244" s="29"/>
      <c r="K244" s="29"/>
      <c r="L244" s="29"/>
      <c r="M244" s="29"/>
    </row>
    <row r="245" spans="1:13" s="7" customFormat="1" x14ac:dyDescent="0.2">
      <c r="A245" s="86"/>
      <c r="B245" s="96"/>
      <c r="C245" s="86">
        <f>C243+C244</f>
        <v>15000</v>
      </c>
      <c r="D245" s="86">
        <f t="shared" ref="D245:M245" si="120">D243+D244</f>
        <v>0</v>
      </c>
      <c r="E245" s="86">
        <f t="shared" si="120"/>
        <v>0</v>
      </c>
      <c r="F245" s="86">
        <f t="shared" si="120"/>
        <v>0</v>
      </c>
      <c r="G245" s="86">
        <f t="shared" si="120"/>
        <v>15000</v>
      </c>
      <c r="H245" s="86">
        <f t="shared" si="120"/>
        <v>0</v>
      </c>
      <c r="I245" s="86">
        <f t="shared" si="120"/>
        <v>0</v>
      </c>
      <c r="J245" s="86">
        <f t="shared" si="120"/>
        <v>0</v>
      </c>
      <c r="K245" s="86">
        <f t="shared" si="120"/>
        <v>0</v>
      </c>
      <c r="L245" s="86">
        <f t="shared" si="120"/>
        <v>0</v>
      </c>
      <c r="M245" s="86">
        <f t="shared" si="120"/>
        <v>0</v>
      </c>
    </row>
    <row r="246" spans="1:13" s="7" customFormat="1" x14ac:dyDescent="0.2">
      <c r="A246" s="29"/>
      <c r="B246" s="120" t="s">
        <v>145</v>
      </c>
      <c r="C246" s="31">
        <f t="shared" si="109"/>
        <v>18942</v>
      </c>
      <c r="D246" s="29">
        <f t="shared" si="110"/>
        <v>0</v>
      </c>
      <c r="E246" s="30"/>
      <c r="F246" s="31"/>
      <c r="G246" s="31"/>
      <c r="H246" s="31">
        <v>18942</v>
      </c>
      <c r="I246" s="29"/>
      <c r="J246" s="29"/>
      <c r="K246" s="29"/>
      <c r="L246" s="29"/>
      <c r="M246" s="29"/>
    </row>
    <row r="247" spans="1:13" s="7" customFormat="1" x14ac:dyDescent="0.2">
      <c r="A247" s="29"/>
      <c r="B247" s="53"/>
      <c r="C247" s="31">
        <f t="shared" si="109"/>
        <v>0</v>
      </c>
      <c r="D247" s="29">
        <f t="shared" si="110"/>
        <v>0</v>
      </c>
      <c r="E247" s="30"/>
      <c r="F247" s="31"/>
      <c r="G247" s="31"/>
      <c r="H247" s="31"/>
      <c r="I247" s="29"/>
      <c r="J247" s="29"/>
      <c r="K247" s="29"/>
      <c r="L247" s="29"/>
      <c r="M247" s="29"/>
    </row>
    <row r="248" spans="1:13" s="7" customFormat="1" x14ac:dyDescent="0.2">
      <c r="A248" s="86"/>
      <c r="B248" s="96"/>
      <c r="C248" s="86">
        <f>C246+C247</f>
        <v>18942</v>
      </c>
      <c r="D248" s="86">
        <f t="shared" ref="D248:M248" si="121">D246+D247</f>
        <v>0</v>
      </c>
      <c r="E248" s="86">
        <f t="shared" si="121"/>
        <v>0</v>
      </c>
      <c r="F248" s="86">
        <f t="shared" si="121"/>
        <v>0</v>
      </c>
      <c r="G248" s="86">
        <f t="shared" si="121"/>
        <v>0</v>
      </c>
      <c r="H248" s="86">
        <f t="shared" si="121"/>
        <v>18942</v>
      </c>
      <c r="I248" s="86">
        <f t="shared" si="121"/>
        <v>0</v>
      </c>
      <c r="J248" s="86">
        <f t="shared" si="121"/>
        <v>0</v>
      </c>
      <c r="K248" s="86">
        <f t="shared" si="121"/>
        <v>0</v>
      </c>
      <c r="L248" s="86">
        <f t="shared" si="121"/>
        <v>0</v>
      </c>
      <c r="M248" s="86">
        <f t="shared" si="121"/>
        <v>0</v>
      </c>
    </row>
    <row r="249" spans="1:13" s="7" customFormat="1" x14ac:dyDescent="0.2">
      <c r="A249" s="27"/>
      <c r="B249" s="120" t="s">
        <v>153</v>
      </c>
      <c r="C249" s="29">
        <f t="shared" si="109"/>
        <v>155550</v>
      </c>
      <c r="D249" s="29">
        <f t="shared" si="110"/>
        <v>0</v>
      </c>
      <c r="E249" s="32"/>
      <c r="F249" s="29"/>
      <c r="G249" s="29"/>
      <c r="H249" s="29">
        <v>155550</v>
      </c>
      <c r="I249" s="29"/>
      <c r="J249" s="29"/>
      <c r="K249" s="48"/>
      <c r="L249" s="48"/>
      <c r="M249" s="39"/>
    </row>
    <row r="250" spans="1:13" s="7" customFormat="1" x14ac:dyDescent="0.2">
      <c r="A250" s="27"/>
      <c r="B250" s="53"/>
      <c r="C250" s="29">
        <f t="shared" si="109"/>
        <v>9915</v>
      </c>
      <c r="D250" s="29">
        <f t="shared" si="110"/>
        <v>0</v>
      </c>
      <c r="E250" s="32"/>
      <c r="F250" s="29"/>
      <c r="G250" s="29"/>
      <c r="H250" s="29">
        <v>9915</v>
      </c>
      <c r="I250" s="29"/>
      <c r="J250" s="29"/>
      <c r="K250" s="48"/>
      <c r="L250" s="48"/>
      <c r="M250" s="39"/>
    </row>
    <row r="251" spans="1:13" s="7" customFormat="1" x14ac:dyDescent="0.2">
      <c r="A251" s="85"/>
      <c r="B251" s="96"/>
      <c r="C251" s="86">
        <f>C249+C250</f>
        <v>165465</v>
      </c>
      <c r="D251" s="86">
        <f t="shared" ref="D251:M251" si="122">D249+D250</f>
        <v>0</v>
      </c>
      <c r="E251" s="86">
        <f t="shared" si="122"/>
        <v>0</v>
      </c>
      <c r="F251" s="86">
        <f t="shared" si="122"/>
        <v>0</v>
      </c>
      <c r="G251" s="86">
        <f t="shared" si="122"/>
        <v>0</v>
      </c>
      <c r="H251" s="86">
        <f t="shared" si="122"/>
        <v>165465</v>
      </c>
      <c r="I251" s="86">
        <f t="shared" si="122"/>
        <v>0</v>
      </c>
      <c r="J251" s="86">
        <f t="shared" si="122"/>
        <v>0</v>
      </c>
      <c r="K251" s="86">
        <f t="shared" si="122"/>
        <v>0</v>
      </c>
      <c r="L251" s="86">
        <f t="shared" si="122"/>
        <v>0</v>
      </c>
      <c r="M251" s="86">
        <f t="shared" si="122"/>
        <v>0</v>
      </c>
    </row>
    <row r="252" spans="1:13" s="7" customFormat="1" ht="25.5" x14ac:dyDescent="0.2">
      <c r="A252" s="27"/>
      <c r="B252" s="120" t="s">
        <v>188</v>
      </c>
      <c r="C252" s="29">
        <f t="shared" si="109"/>
        <v>41070</v>
      </c>
      <c r="D252" s="29">
        <f t="shared" si="110"/>
        <v>0</v>
      </c>
      <c r="E252" s="32"/>
      <c r="F252" s="29"/>
      <c r="G252" s="29"/>
      <c r="H252" s="29">
        <v>41070</v>
      </c>
      <c r="I252" s="29"/>
      <c r="J252" s="29"/>
      <c r="K252" s="48"/>
      <c r="L252" s="48"/>
      <c r="M252" s="39"/>
    </row>
    <row r="253" spans="1:13" s="7" customFormat="1" x14ac:dyDescent="0.2">
      <c r="A253" s="27"/>
      <c r="B253" s="53"/>
      <c r="C253" s="29">
        <f t="shared" si="109"/>
        <v>5555</v>
      </c>
      <c r="D253" s="29">
        <f t="shared" si="110"/>
        <v>0</v>
      </c>
      <c r="E253" s="32"/>
      <c r="F253" s="29"/>
      <c r="G253" s="29"/>
      <c r="H253" s="29">
        <v>5555</v>
      </c>
      <c r="I253" s="29"/>
      <c r="J253" s="29"/>
      <c r="K253" s="48"/>
      <c r="L253" s="48"/>
      <c r="M253" s="39"/>
    </row>
    <row r="254" spans="1:13" s="7" customFormat="1" x14ac:dyDescent="0.2">
      <c r="A254" s="85"/>
      <c r="B254" s="96"/>
      <c r="C254" s="86">
        <f>C252+C253</f>
        <v>46625</v>
      </c>
      <c r="D254" s="86">
        <f t="shared" ref="D254:M254" si="123">D252+D253</f>
        <v>0</v>
      </c>
      <c r="E254" s="86">
        <f t="shared" si="123"/>
        <v>0</v>
      </c>
      <c r="F254" s="86">
        <f t="shared" si="123"/>
        <v>0</v>
      </c>
      <c r="G254" s="86">
        <f t="shared" si="123"/>
        <v>0</v>
      </c>
      <c r="H254" s="86">
        <f t="shared" si="123"/>
        <v>46625</v>
      </c>
      <c r="I254" s="86">
        <f t="shared" si="123"/>
        <v>0</v>
      </c>
      <c r="J254" s="86">
        <f t="shared" si="123"/>
        <v>0</v>
      </c>
      <c r="K254" s="86">
        <f t="shared" si="123"/>
        <v>0</v>
      </c>
      <c r="L254" s="86">
        <f t="shared" si="123"/>
        <v>0</v>
      </c>
      <c r="M254" s="86">
        <f t="shared" si="123"/>
        <v>0</v>
      </c>
    </row>
    <row r="255" spans="1:13" s="7" customFormat="1" ht="14.25" customHeight="1" x14ac:dyDescent="0.2">
      <c r="A255" s="27"/>
      <c r="B255" s="74" t="s">
        <v>223</v>
      </c>
      <c r="C255" s="29">
        <f t="shared" si="109"/>
        <v>247836</v>
      </c>
      <c r="D255" s="29">
        <f t="shared" si="110"/>
        <v>0</v>
      </c>
      <c r="E255" s="32"/>
      <c r="F255" s="29"/>
      <c r="G255" s="29"/>
      <c r="H255" s="29"/>
      <c r="I255" s="29"/>
      <c r="J255" s="29">
        <v>247836</v>
      </c>
      <c r="K255" s="48"/>
      <c r="L255" s="48"/>
      <c r="M255" s="39"/>
    </row>
    <row r="256" spans="1:13" s="7" customFormat="1" ht="14.25" customHeight="1" x14ac:dyDescent="0.2">
      <c r="A256" s="27"/>
      <c r="B256" s="27"/>
      <c r="C256" s="29">
        <f t="shared" si="109"/>
        <v>7408</v>
      </c>
      <c r="D256" s="29">
        <f t="shared" si="110"/>
        <v>0</v>
      </c>
      <c r="E256" s="32"/>
      <c r="F256" s="29"/>
      <c r="G256" s="29"/>
      <c r="H256" s="29"/>
      <c r="I256" s="29"/>
      <c r="J256" s="29">
        <v>7408</v>
      </c>
      <c r="K256" s="48"/>
      <c r="L256" s="48"/>
      <c r="M256" s="39"/>
    </row>
    <row r="257" spans="1:13" s="7" customFormat="1" ht="14.25" customHeight="1" x14ac:dyDescent="0.2">
      <c r="A257" s="85"/>
      <c r="B257" s="85"/>
      <c r="C257" s="86">
        <f>C255+C256</f>
        <v>255244</v>
      </c>
      <c r="D257" s="86">
        <f t="shared" ref="D257:M257" si="124">D255+D256</f>
        <v>0</v>
      </c>
      <c r="E257" s="86">
        <f t="shared" si="124"/>
        <v>0</v>
      </c>
      <c r="F257" s="86">
        <f t="shared" si="124"/>
        <v>0</v>
      </c>
      <c r="G257" s="86">
        <f t="shared" si="124"/>
        <v>0</v>
      </c>
      <c r="H257" s="86">
        <f t="shared" si="124"/>
        <v>0</v>
      </c>
      <c r="I257" s="86">
        <f t="shared" si="124"/>
        <v>0</v>
      </c>
      <c r="J257" s="86">
        <f t="shared" si="124"/>
        <v>255244</v>
      </c>
      <c r="K257" s="86">
        <f t="shared" si="124"/>
        <v>0</v>
      </c>
      <c r="L257" s="86">
        <f t="shared" si="124"/>
        <v>0</v>
      </c>
      <c r="M257" s="86">
        <f t="shared" si="124"/>
        <v>0</v>
      </c>
    </row>
    <row r="258" spans="1:13" s="7" customFormat="1" x14ac:dyDescent="0.2">
      <c r="A258" s="74"/>
      <c r="B258" s="74" t="s">
        <v>209</v>
      </c>
      <c r="C258" s="33">
        <f t="shared" si="109"/>
        <v>23791</v>
      </c>
      <c r="D258" s="33">
        <f t="shared" si="110"/>
        <v>0</v>
      </c>
      <c r="E258" s="75"/>
      <c r="F258" s="33"/>
      <c r="G258" s="33">
        <v>23791</v>
      </c>
      <c r="H258" s="33"/>
      <c r="I258" s="33"/>
      <c r="J258" s="33"/>
      <c r="K258" s="76"/>
      <c r="L258" s="76"/>
      <c r="M258" s="77"/>
    </row>
    <row r="259" spans="1:13" s="7" customFormat="1" x14ac:dyDescent="0.2">
      <c r="A259" s="74"/>
      <c r="B259" s="74"/>
      <c r="C259" s="33">
        <f t="shared" si="109"/>
        <v>-23791</v>
      </c>
      <c r="D259" s="33">
        <f t="shared" si="110"/>
        <v>0</v>
      </c>
      <c r="E259" s="75"/>
      <c r="F259" s="33"/>
      <c r="G259" s="33">
        <v>-23791</v>
      </c>
      <c r="H259" s="33"/>
      <c r="I259" s="33"/>
      <c r="J259" s="33"/>
      <c r="K259" s="76"/>
      <c r="L259" s="76"/>
      <c r="M259" s="77"/>
    </row>
    <row r="260" spans="1:13" s="7" customFormat="1" x14ac:dyDescent="0.2">
      <c r="A260" s="85"/>
      <c r="B260" s="85"/>
      <c r="C260" s="86">
        <f>C258+C259</f>
        <v>0</v>
      </c>
      <c r="D260" s="86">
        <f t="shared" ref="D260:M260" si="125">D258+D259</f>
        <v>0</v>
      </c>
      <c r="E260" s="86">
        <f t="shared" si="125"/>
        <v>0</v>
      </c>
      <c r="F260" s="86">
        <f t="shared" si="125"/>
        <v>0</v>
      </c>
      <c r="G260" s="86">
        <f t="shared" si="125"/>
        <v>0</v>
      </c>
      <c r="H260" s="86">
        <f t="shared" si="125"/>
        <v>0</v>
      </c>
      <c r="I260" s="86">
        <f t="shared" si="125"/>
        <v>0</v>
      </c>
      <c r="J260" s="86">
        <f t="shared" si="125"/>
        <v>0</v>
      </c>
      <c r="K260" s="86">
        <f t="shared" si="125"/>
        <v>0</v>
      </c>
      <c r="L260" s="86">
        <f t="shared" si="125"/>
        <v>0</v>
      </c>
      <c r="M260" s="86">
        <f t="shared" si="125"/>
        <v>0</v>
      </c>
    </row>
    <row r="261" spans="1:13" s="12" customFormat="1" x14ac:dyDescent="0.2">
      <c r="A261" s="37" t="s">
        <v>129</v>
      </c>
      <c r="B261" s="37" t="s">
        <v>123</v>
      </c>
      <c r="C261" s="25">
        <f>C213+C201+C195+C177+C144</f>
        <v>4629942</v>
      </c>
      <c r="D261" s="25">
        <f t="shared" ref="D261:M261" si="126">D213+D201+D195+D177+D144</f>
        <v>231138</v>
      </c>
      <c r="E261" s="25">
        <f t="shared" si="126"/>
        <v>186266</v>
      </c>
      <c r="F261" s="25">
        <f t="shared" si="126"/>
        <v>44872</v>
      </c>
      <c r="G261" s="25">
        <f t="shared" si="126"/>
        <v>879062</v>
      </c>
      <c r="H261" s="25">
        <f t="shared" si="126"/>
        <v>928484</v>
      </c>
      <c r="I261" s="25">
        <f t="shared" si="126"/>
        <v>0</v>
      </c>
      <c r="J261" s="25">
        <f t="shared" si="126"/>
        <v>2591258</v>
      </c>
      <c r="K261" s="25">
        <f t="shared" si="126"/>
        <v>0</v>
      </c>
      <c r="L261" s="25">
        <f t="shared" si="126"/>
        <v>0</v>
      </c>
      <c r="M261" s="25">
        <f t="shared" si="126"/>
        <v>0</v>
      </c>
    </row>
    <row r="262" spans="1:13" s="12" customFormat="1" x14ac:dyDescent="0.2">
      <c r="A262" s="35"/>
      <c r="B262" s="35"/>
      <c r="C262" s="25">
        <f>C214+C202+C196+C178+C145</f>
        <v>-8654</v>
      </c>
      <c r="D262" s="25">
        <f t="shared" ref="D262:M262" si="127">D214+D202+D196+D178+D145</f>
        <v>12000</v>
      </c>
      <c r="E262" s="25">
        <f t="shared" si="127"/>
        <v>9000</v>
      </c>
      <c r="F262" s="25">
        <f t="shared" si="127"/>
        <v>3000</v>
      </c>
      <c r="G262" s="25">
        <f t="shared" si="127"/>
        <v>-183089</v>
      </c>
      <c r="H262" s="25">
        <f t="shared" si="127"/>
        <v>6950</v>
      </c>
      <c r="I262" s="25">
        <f t="shared" si="127"/>
        <v>0</v>
      </c>
      <c r="J262" s="25">
        <f t="shared" si="127"/>
        <v>155485</v>
      </c>
      <c r="K262" s="25">
        <f t="shared" si="127"/>
        <v>0</v>
      </c>
      <c r="L262" s="25">
        <f t="shared" si="127"/>
        <v>0</v>
      </c>
      <c r="M262" s="25">
        <f t="shared" si="127"/>
        <v>0</v>
      </c>
    </row>
    <row r="263" spans="1:13" s="12" customFormat="1" x14ac:dyDescent="0.2">
      <c r="A263" s="89"/>
      <c r="B263" s="89"/>
      <c r="C263" s="87">
        <f>C261+C262</f>
        <v>4621288</v>
      </c>
      <c r="D263" s="87">
        <f t="shared" ref="D263:M263" si="128">D261+D262</f>
        <v>243138</v>
      </c>
      <c r="E263" s="87">
        <f t="shared" si="128"/>
        <v>195266</v>
      </c>
      <c r="F263" s="87">
        <f t="shared" si="128"/>
        <v>47872</v>
      </c>
      <c r="G263" s="87">
        <f t="shared" si="128"/>
        <v>695973</v>
      </c>
      <c r="H263" s="87">
        <f t="shared" si="128"/>
        <v>935434</v>
      </c>
      <c r="I263" s="87">
        <f t="shared" si="128"/>
        <v>0</v>
      </c>
      <c r="J263" s="87">
        <f t="shared" si="128"/>
        <v>2746743</v>
      </c>
      <c r="K263" s="87">
        <f t="shared" si="128"/>
        <v>0</v>
      </c>
      <c r="L263" s="87">
        <f t="shared" si="128"/>
        <v>0</v>
      </c>
      <c r="M263" s="87">
        <f t="shared" si="128"/>
        <v>0</v>
      </c>
    </row>
    <row r="264" spans="1:13" s="7" customFormat="1" ht="17.25" customHeight="1" x14ac:dyDescent="0.2">
      <c r="A264" s="37" t="s">
        <v>130</v>
      </c>
      <c r="B264" s="37" t="s">
        <v>24</v>
      </c>
      <c r="C264" s="54">
        <f>SUM(C267,C270,C273,C276,C279,C282,C285)</f>
        <v>112059</v>
      </c>
      <c r="D264" s="54">
        <f t="shared" ref="D264:M264" si="129">SUM(D267,D270,D273,D276,D279,D282,D285)</f>
        <v>7278</v>
      </c>
      <c r="E264" s="54">
        <f t="shared" si="129"/>
        <v>5878</v>
      </c>
      <c r="F264" s="54">
        <f t="shared" si="129"/>
        <v>1400</v>
      </c>
      <c r="G264" s="54">
        <f t="shared" si="129"/>
        <v>104781</v>
      </c>
      <c r="H264" s="54">
        <f t="shared" si="129"/>
        <v>0</v>
      </c>
      <c r="I264" s="54">
        <f t="shared" si="129"/>
        <v>0</v>
      </c>
      <c r="J264" s="54">
        <f t="shared" si="129"/>
        <v>0</v>
      </c>
      <c r="K264" s="54">
        <f t="shared" si="129"/>
        <v>0</v>
      </c>
      <c r="L264" s="54">
        <f t="shared" si="129"/>
        <v>0</v>
      </c>
      <c r="M264" s="54">
        <f t="shared" si="129"/>
        <v>0</v>
      </c>
    </row>
    <row r="265" spans="1:13" s="7" customFormat="1" ht="12.75" customHeight="1" x14ac:dyDescent="0.2">
      <c r="A265" s="35"/>
      <c r="B265" s="35"/>
      <c r="C265" s="54">
        <f>SUM(C268,C271,C274,C277,C280,C283,C286)</f>
        <v>8206</v>
      </c>
      <c r="D265" s="54">
        <f t="shared" ref="D265:M265" si="130">SUM(D268,D271,D274,D277,D280,D283,D286)</f>
        <v>1208</v>
      </c>
      <c r="E265" s="54">
        <f t="shared" si="130"/>
        <v>962</v>
      </c>
      <c r="F265" s="54">
        <f t="shared" si="130"/>
        <v>246</v>
      </c>
      <c r="G265" s="54">
        <f t="shared" si="130"/>
        <v>6998</v>
      </c>
      <c r="H265" s="54">
        <f t="shared" si="130"/>
        <v>0</v>
      </c>
      <c r="I265" s="54">
        <f t="shared" si="130"/>
        <v>0</v>
      </c>
      <c r="J265" s="54">
        <f t="shared" si="130"/>
        <v>0</v>
      </c>
      <c r="K265" s="54">
        <f t="shared" si="130"/>
        <v>0</v>
      </c>
      <c r="L265" s="54">
        <f t="shared" si="130"/>
        <v>0</v>
      </c>
      <c r="M265" s="54">
        <f t="shared" si="130"/>
        <v>0</v>
      </c>
    </row>
    <row r="266" spans="1:13" s="7" customFormat="1" ht="13.5" customHeight="1" x14ac:dyDescent="0.2">
      <c r="A266" s="89"/>
      <c r="B266" s="89"/>
      <c r="C266" s="97">
        <f>C264+C265</f>
        <v>120265</v>
      </c>
      <c r="D266" s="97">
        <f t="shared" ref="D266:M266" si="131">D264+D265</f>
        <v>8486</v>
      </c>
      <c r="E266" s="97">
        <f t="shared" si="131"/>
        <v>6840</v>
      </c>
      <c r="F266" s="97">
        <f t="shared" si="131"/>
        <v>1646</v>
      </c>
      <c r="G266" s="97">
        <f t="shared" si="131"/>
        <v>111779</v>
      </c>
      <c r="H266" s="97">
        <f t="shared" si="131"/>
        <v>0</v>
      </c>
      <c r="I266" s="97">
        <f t="shared" si="131"/>
        <v>0</v>
      </c>
      <c r="J266" s="97">
        <f t="shared" si="131"/>
        <v>0</v>
      </c>
      <c r="K266" s="97">
        <f t="shared" si="131"/>
        <v>0</v>
      </c>
      <c r="L266" s="97">
        <f t="shared" si="131"/>
        <v>0</v>
      </c>
      <c r="M266" s="97">
        <f t="shared" si="131"/>
        <v>0</v>
      </c>
    </row>
    <row r="267" spans="1:13" s="7" customFormat="1" ht="17.25" customHeight="1" x14ac:dyDescent="0.2">
      <c r="A267" s="34"/>
      <c r="B267" s="74" t="s">
        <v>49</v>
      </c>
      <c r="C267" s="29">
        <f t="shared" ref="C267:C286" si="132">SUM(D267,G267,H267:M267)</f>
        <v>4559</v>
      </c>
      <c r="D267" s="29">
        <f t="shared" ref="D267:D286" si="133">SUM(E267:F267)</f>
        <v>0</v>
      </c>
      <c r="E267" s="29"/>
      <c r="F267" s="29"/>
      <c r="G267" s="29">
        <v>4559</v>
      </c>
      <c r="H267" s="29"/>
      <c r="I267" s="29"/>
      <c r="J267" s="29"/>
      <c r="K267" s="29"/>
      <c r="L267" s="29"/>
      <c r="M267" s="29"/>
    </row>
    <row r="268" spans="1:13" s="7" customFormat="1" ht="15" customHeight="1" x14ac:dyDescent="0.2">
      <c r="A268" s="34"/>
      <c r="B268" s="28"/>
      <c r="C268" s="29">
        <f t="shared" si="132"/>
        <v>0</v>
      </c>
      <c r="D268" s="29">
        <f t="shared" si="133"/>
        <v>0</v>
      </c>
      <c r="E268" s="29"/>
      <c r="F268" s="29"/>
      <c r="G268" s="29"/>
      <c r="H268" s="29"/>
      <c r="I268" s="29"/>
      <c r="J268" s="29"/>
      <c r="K268" s="29"/>
      <c r="L268" s="29"/>
      <c r="M268" s="29"/>
    </row>
    <row r="269" spans="1:13" s="7" customFormat="1" ht="17.25" customHeight="1" x14ac:dyDescent="0.2">
      <c r="A269" s="89"/>
      <c r="B269" s="85"/>
      <c r="C269" s="86">
        <f>C267+C268</f>
        <v>4559</v>
      </c>
      <c r="D269" s="86">
        <f t="shared" ref="D269:M269" si="134">D267+D268</f>
        <v>0</v>
      </c>
      <c r="E269" s="86">
        <f t="shared" si="134"/>
        <v>0</v>
      </c>
      <c r="F269" s="86">
        <f t="shared" si="134"/>
        <v>0</v>
      </c>
      <c r="G269" s="86">
        <f t="shared" si="134"/>
        <v>4559</v>
      </c>
      <c r="H269" s="86">
        <f t="shared" si="134"/>
        <v>0</v>
      </c>
      <c r="I269" s="86">
        <f t="shared" si="134"/>
        <v>0</v>
      </c>
      <c r="J269" s="86">
        <f t="shared" si="134"/>
        <v>0</v>
      </c>
      <c r="K269" s="86">
        <f t="shared" si="134"/>
        <v>0</v>
      </c>
      <c r="L269" s="86">
        <f t="shared" si="134"/>
        <v>0</v>
      </c>
      <c r="M269" s="86">
        <f t="shared" si="134"/>
        <v>0</v>
      </c>
    </row>
    <row r="270" spans="1:13" s="7" customFormat="1" ht="17.25" customHeight="1" x14ac:dyDescent="0.2">
      <c r="A270" s="34"/>
      <c r="B270" s="74" t="s">
        <v>89</v>
      </c>
      <c r="C270" s="29">
        <f t="shared" si="132"/>
        <v>5771</v>
      </c>
      <c r="D270" s="29">
        <f t="shared" si="133"/>
        <v>0</v>
      </c>
      <c r="E270" s="29"/>
      <c r="F270" s="29"/>
      <c r="G270" s="29">
        <v>5771</v>
      </c>
      <c r="H270" s="29"/>
      <c r="I270" s="29"/>
      <c r="J270" s="29"/>
      <c r="K270" s="29"/>
      <c r="L270" s="29"/>
      <c r="M270" s="29"/>
    </row>
    <row r="271" spans="1:13" s="7" customFormat="1" ht="17.25" customHeight="1" x14ac:dyDescent="0.2">
      <c r="A271" s="34"/>
      <c r="B271" s="28"/>
      <c r="C271" s="29">
        <f t="shared" si="132"/>
        <v>0</v>
      </c>
      <c r="D271" s="29">
        <f t="shared" si="133"/>
        <v>0</v>
      </c>
      <c r="E271" s="29"/>
      <c r="F271" s="29"/>
      <c r="G271" s="29"/>
      <c r="H271" s="29"/>
      <c r="I271" s="29"/>
      <c r="J271" s="29"/>
      <c r="K271" s="29"/>
      <c r="L271" s="29"/>
      <c r="M271" s="29"/>
    </row>
    <row r="272" spans="1:13" s="7" customFormat="1" ht="17.25" customHeight="1" x14ac:dyDescent="0.2">
      <c r="A272" s="89"/>
      <c r="B272" s="85"/>
      <c r="C272" s="86">
        <f>C270+C271</f>
        <v>5771</v>
      </c>
      <c r="D272" s="86">
        <f t="shared" ref="D272:M272" si="135">D270+D271</f>
        <v>0</v>
      </c>
      <c r="E272" s="86">
        <f t="shared" si="135"/>
        <v>0</v>
      </c>
      <c r="F272" s="86">
        <f t="shared" si="135"/>
        <v>0</v>
      </c>
      <c r="G272" s="86">
        <f t="shared" si="135"/>
        <v>5771</v>
      </c>
      <c r="H272" s="86">
        <f t="shared" si="135"/>
        <v>0</v>
      </c>
      <c r="I272" s="86">
        <f t="shared" si="135"/>
        <v>0</v>
      </c>
      <c r="J272" s="86">
        <f t="shared" si="135"/>
        <v>0</v>
      </c>
      <c r="K272" s="86">
        <f t="shared" si="135"/>
        <v>0</v>
      </c>
      <c r="L272" s="86">
        <f t="shared" si="135"/>
        <v>0</v>
      </c>
      <c r="M272" s="86">
        <f t="shared" si="135"/>
        <v>0</v>
      </c>
    </row>
    <row r="273" spans="1:13" s="7" customFormat="1" ht="12.75" customHeight="1" x14ac:dyDescent="0.2">
      <c r="A273" s="34"/>
      <c r="B273" s="74" t="s">
        <v>109</v>
      </c>
      <c r="C273" s="29">
        <f t="shared" si="132"/>
        <v>6339</v>
      </c>
      <c r="D273" s="29">
        <f t="shared" si="133"/>
        <v>0</v>
      </c>
      <c r="E273" s="29"/>
      <c r="F273" s="29"/>
      <c r="G273" s="29">
        <v>6339</v>
      </c>
      <c r="H273" s="29"/>
      <c r="I273" s="29"/>
      <c r="J273" s="29"/>
      <c r="K273" s="29"/>
      <c r="L273" s="29"/>
      <c r="M273" s="29"/>
    </row>
    <row r="274" spans="1:13" s="7" customFormat="1" ht="14.25" customHeight="1" x14ac:dyDescent="0.2">
      <c r="A274" s="34"/>
      <c r="B274" s="28"/>
      <c r="C274" s="29">
        <f t="shared" si="132"/>
        <v>0</v>
      </c>
      <c r="D274" s="29">
        <f t="shared" si="133"/>
        <v>0</v>
      </c>
      <c r="E274" s="29"/>
      <c r="F274" s="29"/>
      <c r="G274" s="29"/>
      <c r="H274" s="29"/>
      <c r="I274" s="29"/>
      <c r="J274" s="29"/>
      <c r="K274" s="29"/>
      <c r="L274" s="29"/>
      <c r="M274" s="29"/>
    </row>
    <row r="275" spans="1:13" s="7" customFormat="1" ht="17.25" customHeight="1" x14ac:dyDescent="0.2">
      <c r="A275" s="89"/>
      <c r="B275" s="85"/>
      <c r="C275" s="86">
        <f>C273+C274</f>
        <v>6339</v>
      </c>
      <c r="D275" s="86">
        <f t="shared" ref="D275:M275" si="136">D273+D274</f>
        <v>0</v>
      </c>
      <c r="E275" s="86">
        <f t="shared" si="136"/>
        <v>0</v>
      </c>
      <c r="F275" s="86">
        <f t="shared" si="136"/>
        <v>0</v>
      </c>
      <c r="G275" s="86">
        <f t="shared" si="136"/>
        <v>6339</v>
      </c>
      <c r="H275" s="86">
        <f t="shared" si="136"/>
        <v>0</v>
      </c>
      <c r="I275" s="86">
        <f t="shared" si="136"/>
        <v>0</v>
      </c>
      <c r="J275" s="86">
        <f t="shared" si="136"/>
        <v>0</v>
      </c>
      <c r="K275" s="86">
        <f t="shared" si="136"/>
        <v>0</v>
      </c>
      <c r="L275" s="86">
        <f t="shared" si="136"/>
        <v>0</v>
      </c>
      <c r="M275" s="86">
        <f t="shared" si="136"/>
        <v>0</v>
      </c>
    </row>
    <row r="276" spans="1:13" s="7" customFormat="1" ht="17.25" customHeight="1" x14ac:dyDescent="0.2">
      <c r="A276" s="34"/>
      <c r="B276" s="74" t="s">
        <v>100</v>
      </c>
      <c r="C276" s="29">
        <f t="shared" si="132"/>
        <v>23994</v>
      </c>
      <c r="D276" s="29">
        <f t="shared" si="133"/>
        <v>0</v>
      </c>
      <c r="E276" s="29"/>
      <c r="F276" s="29"/>
      <c r="G276" s="31">
        <v>23994</v>
      </c>
      <c r="H276" s="29"/>
      <c r="I276" s="29"/>
      <c r="J276" s="29"/>
      <c r="K276" s="29"/>
      <c r="L276" s="29"/>
      <c r="M276" s="29"/>
    </row>
    <row r="277" spans="1:13" s="7" customFormat="1" ht="17.25" customHeight="1" x14ac:dyDescent="0.2">
      <c r="A277" s="34"/>
      <c r="B277" s="28"/>
      <c r="C277" s="29">
        <f t="shared" si="132"/>
        <v>0</v>
      </c>
      <c r="D277" s="29">
        <f t="shared" si="133"/>
        <v>0</v>
      </c>
      <c r="E277" s="29"/>
      <c r="F277" s="29"/>
      <c r="G277" s="31"/>
      <c r="H277" s="29"/>
      <c r="I277" s="29"/>
      <c r="J277" s="29"/>
      <c r="K277" s="29"/>
      <c r="L277" s="29"/>
      <c r="M277" s="29"/>
    </row>
    <row r="278" spans="1:13" s="7" customFormat="1" ht="17.25" customHeight="1" x14ac:dyDescent="0.2">
      <c r="A278" s="89"/>
      <c r="B278" s="85"/>
      <c r="C278" s="86">
        <f>C276+C277</f>
        <v>23994</v>
      </c>
      <c r="D278" s="86">
        <f t="shared" ref="D278:M278" si="137">D276+D277</f>
        <v>0</v>
      </c>
      <c r="E278" s="86">
        <f t="shared" si="137"/>
        <v>0</v>
      </c>
      <c r="F278" s="86">
        <f t="shared" si="137"/>
        <v>0</v>
      </c>
      <c r="G278" s="86">
        <f t="shared" si="137"/>
        <v>23994</v>
      </c>
      <c r="H278" s="86">
        <f t="shared" si="137"/>
        <v>0</v>
      </c>
      <c r="I278" s="86">
        <f t="shared" si="137"/>
        <v>0</v>
      </c>
      <c r="J278" s="86">
        <f t="shared" si="137"/>
        <v>0</v>
      </c>
      <c r="K278" s="86">
        <f t="shared" si="137"/>
        <v>0</v>
      </c>
      <c r="L278" s="86">
        <f t="shared" si="137"/>
        <v>0</v>
      </c>
      <c r="M278" s="86">
        <f t="shared" si="137"/>
        <v>0</v>
      </c>
    </row>
    <row r="279" spans="1:13" s="7" customFormat="1" ht="17.25" customHeight="1" x14ac:dyDescent="0.2">
      <c r="A279" s="34"/>
      <c r="B279" s="74" t="s">
        <v>135</v>
      </c>
      <c r="C279" s="29">
        <f t="shared" si="132"/>
        <v>2298</v>
      </c>
      <c r="D279" s="29">
        <f t="shared" si="133"/>
        <v>0</v>
      </c>
      <c r="E279" s="29"/>
      <c r="F279" s="29"/>
      <c r="G279" s="29">
        <v>2298</v>
      </c>
      <c r="H279" s="29"/>
      <c r="I279" s="29"/>
      <c r="J279" s="29"/>
      <c r="K279" s="29"/>
      <c r="L279" s="29"/>
      <c r="M279" s="29"/>
    </row>
    <row r="280" spans="1:13" s="7" customFormat="1" ht="17.25" customHeight="1" x14ac:dyDescent="0.2">
      <c r="A280" s="34"/>
      <c r="B280" s="28"/>
      <c r="C280" s="29">
        <f t="shared" si="132"/>
        <v>0</v>
      </c>
      <c r="D280" s="29">
        <f t="shared" si="133"/>
        <v>0</v>
      </c>
      <c r="E280" s="29"/>
      <c r="F280" s="29"/>
      <c r="G280" s="29"/>
      <c r="H280" s="29"/>
      <c r="I280" s="29"/>
      <c r="J280" s="29"/>
      <c r="K280" s="29"/>
      <c r="L280" s="29"/>
      <c r="M280" s="29"/>
    </row>
    <row r="281" spans="1:13" s="7" customFormat="1" ht="17.25" customHeight="1" x14ac:dyDescent="0.2">
      <c r="A281" s="89"/>
      <c r="B281" s="85"/>
      <c r="C281" s="86">
        <f>C279+C280</f>
        <v>2298</v>
      </c>
      <c r="D281" s="86">
        <f t="shared" ref="D281:M281" si="138">D279+D280</f>
        <v>0</v>
      </c>
      <c r="E281" s="86">
        <f t="shared" si="138"/>
        <v>0</v>
      </c>
      <c r="F281" s="86">
        <f t="shared" si="138"/>
        <v>0</v>
      </c>
      <c r="G281" s="86">
        <f t="shared" si="138"/>
        <v>2298</v>
      </c>
      <c r="H281" s="86">
        <f t="shared" si="138"/>
        <v>0</v>
      </c>
      <c r="I281" s="86">
        <f t="shared" si="138"/>
        <v>0</v>
      </c>
      <c r="J281" s="86">
        <f t="shared" si="138"/>
        <v>0</v>
      </c>
      <c r="K281" s="86">
        <f t="shared" si="138"/>
        <v>0</v>
      </c>
      <c r="L281" s="86">
        <f t="shared" si="138"/>
        <v>0</v>
      </c>
      <c r="M281" s="86">
        <f t="shared" si="138"/>
        <v>0</v>
      </c>
    </row>
    <row r="282" spans="1:13" s="7" customFormat="1" ht="17.25" customHeight="1" x14ac:dyDescent="0.2">
      <c r="A282" s="34"/>
      <c r="B282" s="74" t="s">
        <v>88</v>
      </c>
      <c r="C282" s="29">
        <f t="shared" si="132"/>
        <v>3073</v>
      </c>
      <c r="D282" s="29">
        <f t="shared" si="133"/>
        <v>0</v>
      </c>
      <c r="E282" s="29"/>
      <c r="F282" s="29"/>
      <c r="G282" s="29">
        <v>3073</v>
      </c>
      <c r="H282" s="29"/>
      <c r="I282" s="29"/>
      <c r="J282" s="29"/>
      <c r="K282" s="29"/>
      <c r="L282" s="29"/>
      <c r="M282" s="29"/>
    </row>
    <row r="283" spans="1:13" s="7" customFormat="1" ht="17.25" customHeight="1" x14ac:dyDescent="0.2">
      <c r="A283" s="34"/>
      <c r="B283" s="28"/>
      <c r="C283" s="29">
        <f t="shared" si="132"/>
        <v>0</v>
      </c>
      <c r="D283" s="29">
        <f t="shared" si="133"/>
        <v>0</v>
      </c>
      <c r="E283" s="29"/>
      <c r="F283" s="29"/>
      <c r="G283" s="29"/>
      <c r="H283" s="29"/>
      <c r="I283" s="29"/>
      <c r="J283" s="29"/>
      <c r="K283" s="29"/>
      <c r="L283" s="29"/>
      <c r="M283" s="29"/>
    </row>
    <row r="284" spans="1:13" s="7" customFormat="1" ht="17.25" customHeight="1" x14ac:dyDescent="0.2">
      <c r="A284" s="89"/>
      <c r="B284" s="85"/>
      <c r="C284" s="86">
        <f>C282+C283</f>
        <v>3073</v>
      </c>
      <c r="D284" s="86">
        <f t="shared" ref="D284:M284" si="139">D282+D283</f>
        <v>0</v>
      </c>
      <c r="E284" s="86">
        <f t="shared" si="139"/>
        <v>0</v>
      </c>
      <c r="F284" s="86">
        <f t="shared" si="139"/>
        <v>0</v>
      </c>
      <c r="G284" s="86">
        <f t="shared" si="139"/>
        <v>3073</v>
      </c>
      <c r="H284" s="86">
        <f t="shared" si="139"/>
        <v>0</v>
      </c>
      <c r="I284" s="86">
        <f t="shared" si="139"/>
        <v>0</v>
      </c>
      <c r="J284" s="86">
        <f t="shared" si="139"/>
        <v>0</v>
      </c>
      <c r="K284" s="86">
        <f t="shared" si="139"/>
        <v>0</v>
      </c>
      <c r="L284" s="86">
        <f t="shared" si="139"/>
        <v>0</v>
      </c>
      <c r="M284" s="86">
        <f t="shared" si="139"/>
        <v>0</v>
      </c>
    </row>
    <row r="285" spans="1:13" s="7" customFormat="1" ht="24.75" customHeight="1" x14ac:dyDescent="0.2">
      <c r="A285" s="34"/>
      <c r="B285" s="74" t="s">
        <v>205</v>
      </c>
      <c r="C285" s="29">
        <f t="shared" si="132"/>
        <v>66025</v>
      </c>
      <c r="D285" s="29">
        <f t="shared" si="133"/>
        <v>7278</v>
      </c>
      <c r="E285" s="29">
        <v>5878</v>
      </c>
      <c r="F285" s="29">
        <v>1400</v>
      </c>
      <c r="G285" s="29">
        <v>58747</v>
      </c>
      <c r="H285" s="29"/>
      <c r="I285" s="29"/>
      <c r="J285" s="29"/>
      <c r="K285" s="29"/>
      <c r="L285" s="29"/>
      <c r="M285" s="29"/>
    </row>
    <row r="286" spans="1:13" s="7" customFormat="1" ht="18" customHeight="1" x14ac:dyDescent="0.2">
      <c r="A286" s="34"/>
      <c r="B286" s="28"/>
      <c r="C286" s="29">
        <f t="shared" si="132"/>
        <v>8206</v>
      </c>
      <c r="D286" s="29">
        <f t="shared" si="133"/>
        <v>1208</v>
      </c>
      <c r="E286" s="29">
        <v>962</v>
      </c>
      <c r="F286" s="29">
        <v>246</v>
      </c>
      <c r="G286" s="29">
        <v>6998</v>
      </c>
      <c r="H286" s="29"/>
      <c r="I286" s="29"/>
      <c r="J286" s="29"/>
      <c r="K286" s="29"/>
      <c r="L286" s="29"/>
      <c r="M286" s="29"/>
    </row>
    <row r="287" spans="1:13" s="7" customFormat="1" ht="18.75" customHeight="1" x14ac:dyDescent="0.2">
      <c r="A287" s="89"/>
      <c r="B287" s="85"/>
      <c r="C287" s="86">
        <f>C285+C286</f>
        <v>74231</v>
      </c>
      <c r="D287" s="86">
        <f t="shared" ref="D287:M287" si="140">D285+D286</f>
        <v>8486</v>
      </c>
      <c r="E287" s="86">
        <f t="shared" si="140"/>
        <v>6840</v>
      </c>
      <c r="F287" s="86">
        <f t="shared" si="140"/>
        <v>1646</v>
      </c>
      <c r="G287" s="86">
        <f t="shared" si="140"/>
        <v>65745</v>
      </c>
      <c r="H287" s="86">
        <f t="shared" si="140"/>
        <v>0</v>
      </c>
      <c r="I287" s="86">
        <f t="shared" si="140"/>
        <v>0</v>
      </c>
      <c r="J287" s="86">
        <f t="shared" si="140"/>
        <v>0</v>
      </c>
      <c r="K287" s="86">
        <f t="shared" si="140"/>
        <v>0</v>
      </c>
      <c r="L287" s="86">
        <f t="shared" si="140"/>
        <v>0</v>
      </c>
      <c r="M287" s="86">
        <f t="shared" si="140"/>
        <v>0</v>
      </c>
    </row>
    <row r="288" spans="1:13" s="7" customFormat="1" ht="17.25" customHeight="1" x14ac:dyDescent="0.2">
      <c r="A288" s="98" t="s">
        <v>25</v>
      </c>
      <c r="B288" s="98" t="s">
        <v>26</v>
      </c>
      <c r="C288" s="99">
        <f>SUM(C291,C294,C297,C300,C303)</f>
        <v>537907</v>
      </c>
      <c r="D288" s="99">
        <f t="shared" ref="D288:M288" si="141">SUM(D291,D294,D297,D300,D303)</f>
        <v>202646</v>
      </c>
      <c r="E288" s="99">
        <f t="shared" si="141"/>
        <v>163016</v>
      </c>
      <c r="F288" s="99">
        <f t="shared" si="141"/>
        <v>39630</v>
      </c>
      <c r="G288" s="99">
        <f t="shared" si="141"/>
        <v>249189</v>
      </c>
      <c r="H288" s="99">
        <f t="shared" si="141"/>
        <v>59300</v>
      </c>
      <c r="I288" s="99">
        <f t="shared" si="141"/>
        <v>0</v>
      </c>
      <c r="J288" s="99">
        <f t="shared" si="141"/>
        <v>26772</v>
      </c>
      <c r="K288" s="99">
        <f t="shared" si="141"/>
        <v>0</v>
      </c>
      <c r="L288" s="99">
        <f t="shared" si="141"/>
        <v>0</v>
      </c>
      <c r="M288" s="99">
        <f t="shared" si="141"/>
        <v>0</v>
      </c>
    </row>
    <row r="289" spans="1:13" s="7" customFormat="1" ht="17.25" customHeight="1" x14ac:dyDescent="0.2">
      <c r="A289" s="101"/>
      <c r="B289" s="35"/>
      <c r="C289" s="99">
        <f>SUM(C292,C295,C298,C301,C304)</f>
        <v>-3341</v>
      </c>
      <c r="D289" s="99">
        <f t="shared" ref="D289:M289" si="142">SUM(D292,D295,D298,D301,D304)</f>
        <v>0</v>
      </c>
      <c r="E289" s="99">
        <f t="shared" si="142"/>
        <v>0</v>
      </c>
      <c r="F289" s="99">
        <f t="shared" si="142"/>
        <v>0</v>
      </c>
      <c r="G289" s="99">
        <f t="shared" si="142"/>
        <v>-4993</v>
      </c>
      <c r="H289" s="99">
        <f t="shared" si="142"/>
        <v>0</v>
      </c>
      <c r="I289" s="99">
        <f t="shared" si="142"/>
        <v>0</v>
      </c>
      <c r="J289" s="99">
        <f t="shared" si="142"/>
        <v>1652</v>
      </c>
      <c r="K289" s="99">
        <f t="shared" si="142"/>
        <v>0</v>
      </c>
      <c r="L289" s="99">
        <f t="shared" si="142"/>
        <v>0</v>
      </c>
      <c r="M289" s="99">
        <f t="shared" si="142"/>
        <v>0</v>
      </c>
    </row>
    <row r="290" spans="1:13" s="7" customFormat="1" ht="17.25" customHeight="1" x14ac:dyDescent="0.2">
      <c r="A290" s="89"/>
      <c r="B290" s="89"/>
      <c r="C290" s="87">
        <f>C288+C289</f>
        <v>534566</v>
      </c>
      <c r="D290" s="87">
        <f t="shared" ref="D290:M290" si="143">D288+D289</f>
        <v>202646</v>
      </c>
      <c r="E290" s="87">
        <f t="shared" si="143"/>
        <v>163016</v>
      </c>
      <c r="F290" s="87">
        <f t="shared" si="143"/>
        <v>39630</v>
      </c>
      <c r="G290" s="87">
        <f t="shared" si="143"/>
        <v>244196</v>
      </c>
      <c r="H290" s="87">
        <f t="shared" si="143"/>
        <v>59300</v>
      </c>
      <c r="I290" s="87">
        <f t="shared" si="143"/>
        <v>0</v>
      </c>
      <c r="J290" s="87">
        <f t="shared" si="143"/>
        <v>28424</v>
      </c>
      <c r="K290" s="87">
        <f t="shared" si="143"/>
        <v>0</v>
      </c>
      <c r="L290" s="87">
        <f t="shared" si="143"/>
        <v>0</v>
      </c>
      <c r="M290" s="87">
        <f t="shared" si="143"/>
        <v>0</v>
      </c>
    </row>
    <row r="291" spans="1:13" s="7" customFormat="1" x14ac:dyDescent="0.2">
      <c r="A291" s="29"/>
      <c r="B291" s="74" t="s">
        <v>181</v>
      </c>
      <c r="C291" s="29">
        <f t="shared" ref="C291:C304" si="144">SUM(D291,G291,H291:M291)</f>
        <v>355046</v>
      </c>
      <c r="D291" s="29">
        <f t="shared" ref="D291:D361" si="145">SUM(E291:F291)</f>
        <v>151005</v>
      </c>
      <c r="E291" s="31">
        <v>121206</v>
      </c>
      <c r="F291" s="31">
        <v>29799</v>
      </c>
      <c r="G291" s="29">
        <v>183891</v>
      </c>
      <c r="H291" s="29"/>
      <c r="I291" s="29"/>
      <c r="J291" s="29">
        <v>20150</v>
      </c>
      <c r="K291" s="29"/>
      <c r="L291" s="29"/>
      <c r="M291" s="29"/>
    </row>
    <row r="292" spans="1:13" s="7" customFormat="1" x14ac:dyDescent="0.2">
      <c r="A292" s="29"/>
      <c r="B292" s="28"/>
      <c r="C292" s="29">
        <f t="shared" si="144"/>
        <v>-3341</v>
      </c>
      <c r="D292" s="29">
        <f t="shared" si="145"/>
        <v>0</v>
      </c>
      <c r="E292" s="31"/>
      <c r="F292" s="31"/>
      <c r="G292" s="29">
        <v>-3621</v>
      </c>
      <c r="H292" s="29"/>
      <c r="I292" s="29"/>
      <c r="J292" s="29">
        <v>280</v>
      </c>
      <c r="K292" s="29"/>
      <c r="L292" s="29"/>
      <c r="M292" s="29"/>
    </row>
    <row r="293" spans="1:13" s="7" customFormat="1" x14ac:dyDescent="0.2">
      <c r="A293" s="86"/>
      <c r="B293" s="85"/>
      <c r="C293" s="86">
        <f>C291+C292</f>
        <v>351705</v>
      </c>
      <c r="D293" s="86">
        <f t="shared" ref="D293:M293" si="146">D291+D292</f>
        <v>151005</v>
      </c>
      <c r="E293" s="86">
        <f t="shared" si="146"/>
        <v>121206</v>
      </c>
      <c r="F293" s="86">
        <f t="shared" si="146"/>
        <v>29799</v>
      </c>
      <c r="G293" s="86">
        <f t="shared" si="146"/>
        <v>180270</v>
      </c>
      <c r="H293" s="86">
        <f t="shared" si="146"/>
        <v>0</v>
      </c>
      <c r="I293" s="86">
        <f t="shared" si="146"/>
        <v>0</v>
      </c>
      <c r="J293" s="86">
        <f t="shared" si="146"/>
        <v>20430</v>
      </c>
      <c r="K293" s="86">
        <f t="shared" si="146"/>
        <v>0</v>
      </c>
      <c r="L293" s="86">
        <f t="shared" si="146"/>
        <v>0</v>
      </c>
      <c r="M293" s="86">
        <f t="shared" si="146"/>
        <v>0</v>
      </c>
    </row>
    <row r="294" spans="1:13" s="7" customFormat="1" x14ac:dyDescent="0.2">
      <c r="A294" s="27"/>
      <c r="B294" s="74" t="s">
        <v>167</v>
      </c>
      <c r="C294" s="29">
        <f t="shared" si="144"/>
        <v>8839</v>
      </c>
      <c r="D294" s="29">
        <f t="shared" si="145"/>
        <v>496</v>
      </c>
      <c r="E294" s="31">
        <v>400</v>
      </c>
      <c r="F294" s="31">
        <v>96</v>
      </c>
      <c r="G294" s="29">
        <v>6243</v>
      </c>
      <c r="H294" s="29"/>
      <c r="I294" s="29"/>
      <c r="J294" s="29">
        <v>2100</v>
      </c>
      <c r="K294" s="29"/>
      <c r="L294" s="29"/>
      <c r="M294" s="29"/>
    </row>
    <row r="295" spans="1:13" s="7" customFormat="1" x14ac:dyDescent="0.2">
      <c r="A295" s="27"/>
      <c r="B295" s="28"/>
      <c r="C295" s="29">
        <f t="shared" si="144"/>
        <v>0</v>
      </c>
      <c r="D295" s="29">
        <f t="shared" si="145"/>
        <v>0</v>
      </c>
      <c r="E295" s="31"/>
      <c r="F295" s="31"/>
      <c r="G295" s="29"/>
      <c r="H295" s="29"/>
      <c r="I295" s="29"/>
      <c r="J295" s="29"/>
      <c r="K295" s="29"/>
      <c r="L295" s="29"/>
      <c r="M295" s="29"/>
    </row>
    <row r="296" spans="1:13" s="7" customFormat="1" x14ac:dyDescent="0.2">
      <c r="A296" s="85"/>
      <c r="B296" s="85"/>
      <c r="C296" s="86">
        <f>C294+C295</f>
        <v>8839</v>
      </c>
      <c r="D296" s="86">
        <f t="shared" ref="D296:M296" si="147">D294+D295</f>
        <v>496</v>
      </c>
      <c r="E296" s="86">
        <f t="shared" si="147"/>
        <v>400</v>
      </c>
      <c r="F296" s="86">
        <f t="shared" si="147"/>
        <v>96</v>
      </c>
      <c r="G296" s="86">
        <f t="shared" si="147"/>
        <v>6243</v>
      </c>
      <c r="H296" s="86">
        <f t="shared" si="147"/>
        <v>0</v>
      </c>
      <c r="I296" s="86">
        <f t="shared" si="147"/>
        <v>0</v>
      </c>
      <c r="J296" s="86">
        <f t="shared" si="147"/>
        <v>2100</v>
      </c>
      <c r="K296" s="86">
        <f t="shared" si="147"/>
        <v>0</v>
      </c>
      <c r="L296" s="86">
        <f t="shared" si="147"/>
        <v>0</v>
      </c>
      <c r="M296" s="86">
        <f t="shared" si="147"/>
        <v>0</v>
      </c>
    </row>
    <row r="297" spans="1:13" s="7" customFormat="1" x14ac:dyDescent="0.2">
      <c r="A297" s="27"/>
      <c r="B297" s="74" t="s">
        <v>27</v>
      </c>
      <c r="C297" s="29">
        <f t="shared" si="144"/>
        <v>30521</v>
      </c>
      <c r="D297" s="29">
        <f t="shared" si="145"/>
        <v>21999</v>
      </c>
      <c r="E297" s="31">
        <v>17728</v>
      </c>
      <c r="F297" s="31">
        <v>4271</v>
      </c>
      <c r="G297" s="31">
        <v>7600</v>
      </c>
      <c r="H297" s="29"/>
      <c r="I297" s="29"/>
      <c r="J297" s="29">
        <v>922</v>
      </c>
      <c r="K297" s="29"/>
      <c r="L297" s="29"/>
      <c r="M297" s="29"/>
    </row>
    <row r="298" spans="1:13" s="7" customFormat="1" x14ac:dyDescent="0.2">
      <c r="A298" s="27"/>
      <c r="B298" s="28"/>
      <c r="C298" s="29">
        <f t="shared" si="144"/>
        <v>0</v>
      </c>
      <c r="D298" s="29">
        <f t="shared" si="145"/>
        <v>0</v>
      </c>
      <c r="E298" s="31"/>
      <c r="F298" s="31"/>
      <c r="G298" s="31">
        <v>-865</v>
      </c>
      <c r="H298" s="29"/>
      <c r="I298" s="29"/>
      <c r="J298" s="29">
        <v>865</v>
      </c>
      <c r="K298" s="29"/>
      <c r="L298" s="29"/>
      <c r="M298" s="29"/>
    </row>
    <row r="299" spans="1:13" s="7" customFormat="1" x14ac:dyDescent="0.2">
      <c r="A299" s="85"/>
      <c r="B299" s="85"/>
      <c r="C299" s="86">
        <f>C297+C298</f>
        <v>30521</v>
      </c>
      <c r="D299" s="86">
        <f t="shared" ref="D299:M299" si="148">D297+D298</f>
        <v>21999</v>
      </c>
      <c r="E299" s="86">
        <f t="shared" si="148"/>
        <v>17728</v>
      </c>
      <c r="F299" s="86">
        <f t="shared" si="148"/>
        <v>4271</v>
      </c>
      <c r="G299" s="86">
        <f t="shared" si="148"/>
        <v>6735</v>
      </c>
      <c r="H299" s="86">
        <f t="shared" si="148"/>
        <v>0</v>
      </c>
      <c r="I299" s="86">
        <f t="shared" si="148"/>
        <v>0</v>
      </c>
      <c r="J299" s="86">
        <f t="shared" si="148"/>
        <v>1787</v>
      </c>
      <c r="K299" s="86">
        <f t="shared" si="148"/>
        <v>0</v>
      </c>
      <c r="L299" s="86">
        <f t="shared" si="148"/>
        <v>0</v>
      </c>
      <c r="M299" s="86">
        <f t="shared" si="148"/>
        <v>0</v>
      </c>
    </row>
    <row r="300" spans="1:13" s="7" customFormat="1" ht="25.5" x14ac:dyDescent="0.2">
      <c r="A300" s="27"/>
      <c r="B300" s="74" t="s">
        <v>220</v>
      </c>
      <c r="C300" s="29">
        <f t="shared" si="144"/>
        <v>56326</v>
      </c>
      <c r="D300" s="29">
        <f t="shared" si="145"/>
        <v>21701</v>
      </c>
      <c r="E300" s="31">
        <v>17682</v>
      </c>
      <c r="F300" s="31">
        <v>4019</v>
      </c>
      <c r="G300" s="31">
        <v>31025</v>
      </c>
      <c r="H300" s="29"/>
      <c r="I300" s="29"/>
      <c r="J300" s="29">
        <v>3600</v>
      </c>
      <c r="K300" s="29"/>
      <c r="L300" s="29"/>
      <c r="M300" s="29"/>
    </row>
    <row r="301" spans="1:13" s="7" customFormat="1" x14ac:dyDescent="0.2">
      <c r="A301" s="27"/>
      <c r="B301" s="28"/>
      <c r="C301" s="29">
        <f t="shared" si="144"/>
        <v>0</v>
      </c>
      <c r="D301" s="29">
        <f t="shared" si="145"/>
        <v>0</v>
      </c>
      <c r="E301" s="31"/>
      <c r="F301" s="31"/>
      <c r="G301" s="31">
        <v>-507</v>
      </c>
      <c r="H301" s="29"/>
      <c r="I301" s="29"/>
      <c r="J301" s="29">
        <v>507</v>
      </c>
      <c r="K301" s="29"/>
      <c r="L301" s="29"/>
      <c r="M301" s="29"/>
    </row>
    <row r="302" spans="1:13" s="7" customFormat="1" x14ac:dyDescent="0.2">
      <c r="A302" s="85"/>
      <c r="B302" s="85"/>
      <c r="C302" s="86">
        <f>C300+C301</f>
        <v>56326</v>
      </c>
      <c r="D302" s="86">
        <f t="shared" ref="D302:M302" si="149">D300+D301</f>
        <v>21701</v>
      </c>
      <c r="E302" s="86">
        <f t="shared" si="149"/>
        <v>17682</v>
      </c>
      <c r="F302" s="86">
        <f t="shared" si="149"/>
        <v>4019</v>
      </c>
      <c r="G302" s="86">
        <f t="shared" si="149"/>
        <v>30518</v>
      </c>
      <c r="H302" s="86">
        <f t="shared" si="149"/>
        <v>0</v>
      </c>
      <c r="I302" s="86">
        <f t="shared" si="149"/>
        <v>0</v>
      </c>
      <c r="J302" s="86">
        <f t="shared" si="149"/>
        <v>4107</v>
      </c>
      <c r="K302" s="86">
        <f t="shared" si="149"/>
        <v>0</v>
      </c>
      <c r="L302" s="86">
        <f t="shared" si="149"/>
        <v>0</v>
      </c>
      <c r="M302" s="86">
        <f t="shared" si="149"/>
        <v>0</v>
      </c>
    </row>
    <row r="303" spans="1:13" s="7" customFormat="1" x14ac:dyDescent="0.2">
      <c r="A303" s="27"/>
      <c r="B303" s="74" t="s">
        <v>28</v>
      </c>
      <c r="C303" s="29">
        <f t="shared" si="144"/>
        <v>87175</v>
      </c>
      <c r="D303" s="29">
        <f>SUM(E303:F303)</f>
        <v>7445</v>
      </c>
      <c r="E303" s="29">
        <v>6000</v>
      </c>
      <c r="F303" s="29">
        <v>1445</v>
      </c>
      <c r="G303" s="29">
        <v>20430</v>
      </c>
      <c r="H303" s="29">
        <v>59300</v>
      </c>
      <c r="I303" s="29"/>
      <c r="J303" s="29"/>
      <c r="K303" s="29"/>
      <c r="L303" s="29"/>
      <c r="M303" s="29"/>
    </row>
    <row r="304" spans="1:13" s="7" customFormat="1" x14ac:dyDescent="0.2">
      <c r="A304" s="27"/>
      <c r="B304" s="28"/>
      <c r="C304" s="29">
        <f t="shared" si="144"/>
        <v>0</v>
      </c>
      <c r="D304" s="29">
        <f>SUM(E304:F304)</f>
        <v>0</v>
      </c>
      <c r="E304" s="29"/>
      <c r="F304" s="29"/>
      <c r="G304" s="29"/>
      <c r="H304" s="29"/>
      <c r="I304" s="29"/>
      <c r="J304" s="29"/>
      <c r="K304" s="29"/>
      <c r="L304" s="29"/>
      <c r="M304" s="29"/>
    </row>
    <row r="305" spans="1:13" s="7" customFormat="1" x14ac:dyDescent="0.2">
      <c r="A305" s="85"/>
      <c r="B305" s="85"/>
      <c r="C305" s="86">
        <f>C303+C304</f>
        <v>87175</v>
      </c>
      <c r="D305" s="86">
        <f t="shared" ref="D305:M305" si="150">D303+D304</f>
        <v>7445</v>
      </c>
      <c r="E305" s="86">
        <f t="shared" si="150"/>
        <v>6000</v>
      </c>
      <c r="F305" s="86">
        <f t="shared" si="150"/>
        <v>1445</v>
      </c>
      <c r="G305" s="86">
        <f t="shared" si="150"/>
        <v>20430</v>
      </c>
      <c r="H305" s="86">
        <f t="shared" si="150"/>
        <v>59300</v>
      </c>
      <c r="I305" s="86">
        <f t="shared" si="150"/>
        <v>0</v>
      </c>
      <c r="J305" s="86">
        <f t="shared" si="150"/>
        <v>0</v>
      </c>
      <c r="K305" s="86">
        <f t="shared" si="150"/>
        <v>0</v>
      </c>
      <c r="L305" s="86">
        <f t="shared" si="150"/>
        <v>0</v>
      </c>
      <c r="M305" s="86">
        <f t="shared" si="150"/>
        <v>0</v>
      </c>
    </row>
    <row r="306" spans="1:13" s="12" customFormat="1" x14ac:dyDescent="0.2">
      <c r="A306" s="98" t="s">
        <v>29</v>
      </c>
      <c r="B306" s="98" t="s">
        <v>30</v>
      </c>
      <c r="C306" s="99">
        <f>SUM(C309,C312,C315,C318,C321,C324,C327,C330,C333,C336,C339)</f>
        <v>342867</v>
      </c>
      <c r="D306" s="99">
        <f t="shared" ref="D306:M306" si="151">SUM(D309,D312,D315,D318,D321,D324,D327,D330,D333,D336,D339)</f>
        <v>223311</v>
      </c>
      <c r="E306" s="99">
        <f t="shared" si="151"/>
        <v>178481</v>
      </c>
      <c r="F306" s="99">
        <f t="shared" si="151"/>
        <v>44830</v>
      </c>
      <c r="G306" s="99">
        <f t="shared" si="151"/>
        <v>89025</v>
      </c>
      <c r="H306" s="99">
        <f t="shared" si="151"/>
        <v>0</v>
      </c>
      <c r="I306" s="99">
        <f t="shared" si="151"/>
        <v>0</v>
      </c>
      <c r="J306" s="99">
        <f t="shared" si="151"/>
        <v>30531</v>
      </c>
      <c r="K306" s="99">
        <f t="shared" si="151"/>
        <v>0</v>
      </c>
      <c r="L306" s="99">
        <f t="shared" si="151"/>
        <v>0</v>
      </c>
      <c r="M306" s="99">
        <f t="shared" si="151"/>
        <v>0</v>
      </c>
    </row>
    <row r="307" spans="1:13" s="12" customFormat="1" x14ac:dyDescent="0.2">
      <c r="A307" s="35"/>
      <c r="B307" s="35"/>
      <c r="C307" s="99">
        <f>SUM(C310,C313,C316,C319,C322,C325,C328,C331,C334,C337,C340)</f>
        <v>0</v>
      </c>
      <c r="D307" s="99">
        <f t="shared" ref="D307:M307" si="152">SUM(D310,D313,D316,D319,D322,D325,D328,D331,D334,D337,D340)</f>
        <v>-522</v>
      </c>
      <c r="E307" s="99">
        <f t="shared" si="152"/>
        <v>-837</v>
      </c>
      <c r="F307" s="99">
        <f t="shared" si="152"/>
        <v>315</v>
      </c>
      <c r="G307" s="99">
        <f t="shared" si="152"/>
        <v>-1468</v>
      </c>
      <c r="H307" s="99">
        <f t="shared" si="152"/>
        <v>0</v>
      </c>
      <c r="I307" s="99">
        <f t="shared" si="152"/>
        <v>0</v>
      </c>
      <c r="J307" s="99">
        <f t="shared" si="152"/>
        <v>1990</v>
      </c>
      <c r="K307" s="99">
        <f t="shared" si="152"/>
        <v>0</v>
      </c>
      <c r="L307" s="99">
        <f t="shared" si="152"/>
        <v>0</v>
      </c>
      <c r="M307" s="99">
        <f t="shared" si="152"/>
        <v>0</v>
      </c>
    </row>
    <row r="308" spans="1:13" s="12" customFormat="1" x14ac:dyDescent="0.2">
      <c r="A308" s="89"/>
      <c r="B308" s="89"/>
      <c r="C308" s="87">
        <f>C306+C307</f>
        <v>342867</v>
      </c>
      <c r="D308" s="87">
        <f t="shared" ref="D308:M308" si="153">D306+D307</f>
        <v>222789</v>
      </c>
      <c r="E308" s="87">
        <f t="shared" si="153"/>
        <v>177644</v>
      </c>
      <c r="F308" s="87">
        <f t="shared" si="153"/>
        <v>45145</v>
      </c>
      <c r="G308" s="87">
        <f t="shared" si="153"/>
        <v>87557</v>
      </c>
      <c r="H308" s="87">
        <f t="shared" si="153"/>
        <v>0</v>
      </c>
      <c r="I308" s="87">
        <f t="shared" si="153"/>
        <v>0</v>
      </c>
      <c r="J308" s="87">
        <f t="shared" si="153"/>
        <v>32521</v>
      </c>
      <c r="K308" s="87">
        <f t="shared" si="153"/>
        <v>0</v>
      </c>
      <c r="L308" s="87">
        <f t="shared" si="153"/>
        <v>0</v>
      </c>
      <c r="M308" s="87">
        <f t="shared" si="153"/>
        <v>0</v>
      </c>
    </row>
    <row r="309" spans="1:13" s="7" customFormat="1" x14ac:dyDescent="0.2">
      <c r="A309" s="27"/>
      <c r="B309" s="74" t="s">
        <v>31</v>
      </c>
      <c r="C309" s="29">
        <f>SUM(D309,G309,H309:M309)</f>
        <v>216241</v>
      </c>
      <c r="D309" s="29">
        <f t="shared" si="145"/>
        <v>142763</v>
      </c>
      <c r="E309" s="31">
        <v>113557</v>
      </c>
      <c r="F309" s="31">
        <v>29206</v>
      </c>
      <c r="G309" s="31">
        <v>52484</v>
      </c>
      <c r="H309" s="29"/>
      <c r="I309" s="29"/>
      <c r="J309" s="29">
        <v>20994</v>
      </c>
      <c r="K309" s="29"/>
      <c r="L309" s="29"/>
      <c r="M309" s="29"/>
    </row>
    <row r="310" spans="1:13" s="7" customFormat="1" x14ac:dyDescent="0.2">
      <c r="A310" s="27"/>
      <c r="B310" s="28"/>
      <c r="C310" s="29">
        <f>SUM(D310,G310,H310:M310)</f>
        <v>0</v>
      </c>
      <c r="D310" s="29">
        <f t="shared" si="145"/>
        <v>0</v>
      </c>
      <c r="E310" s="31">
        <v>-150</v>
      </c>
      <c r="F310" s="31">
        <v>150</v>
      </c>
      <c r="G310" s="31">
        <v>-1250</v>
      </c>
      <c r="H310" s="29"/>
      <c r="I310" s="29"/>
      <c r="J310" s="29">
        <v>1250</v>
      </c>
      <c r="K310" s="29"/>
      <c r="L310" s="29"/>
      <c r="M310" s="29"/>
    </row>
    <row r="311" spans="1:13" s="7" customFormat="1" x14ac:dyDescent="0.2">
      <c r="A311" s="85"/>
      <c r="B311" s="85"/>
      <c r="C311" s="86">
        <f>C309+C310</f>
        <v>216241</v>
      </c>
      <c r="D311" s="86">
        <f t="shared" ref="D311:M311" si="154">D309+D310</f>
        <v>142763</v>
      </c>
      <c r="E311" s="86">
        <f t="shared" si="154"/>
        <v>113407</v>
      </c>
      <c r="F311" s="86">
        <f t="shared" si="154"/>
        <v>29356</v>
      </c>
      <c r="G311" s="86">
        <f t="shared" si="154"/>
        <v>51234</v>
      </c>
      <c r="H311" s="86">
        <f t="shared" si="154"/>
        <v>0</v>
      </c>
      <c r="I311" s="86">
        <f t="shared" si="154"/>
        <v>0</v>
      </c>
      <c r="J311" s="86">
        <f t="shared" si="154"/>
        <v>22244</v>
      </c>
      <c r="K311" s="86">
        <f t="shared" si="154"/>
        <v>0</v>
      </c>
      <c r="L311" s="86">
        <f t="shared" si="154"/>
        <v>0</v>
      </c>
      <c r="M311" s="86">
        <f t="shared" si="154"/>
        <v>0</v>
      </c>
    </row>
    <row r="312" spans="1:13" s="7" customFormat="1" x14ac:dyDescent="0.2">
      <c r="A312" s="27"/>
      <c r="B312" s="74" t="s">
        <v>32</v>
      </c>
      <c r="C312" s="29">
        <f t="shared" ref="C312:C340" si="155">SUM(D312,G312,H312:M312)</f>
        <v>13534</v>
      </c>
      <c r="D312" s="29">
        <f>SUM(E312:F312)</f>
        <v>8488</v>
      </c>
      <c r="E312" s="31">
        <v>6840</v>
      </c>
      <c r="F312" s="31">
        <v>1648</v>
      </c>
      <c r="G312" s="31">
        <v>3848</v>
      </c>
      <c r="H312" s="29"/>
      <c r="I312" s="29"/>
      <c r="J312" s="29">
        <v>1198</v>
      </c>
      <c r="K312" s="29"/>
      <c r="L312" s="29"/>
      <c r="M312" s="29"/>
    </row>
    <row r="313" spans="1:13" s="7" customFormat="1" x14ac:dyDescent="0.2">
      <c r="A313" s="27"/>
      <c r="B313" s="28"/>
      <c r="C313" s="29">
        <f t="shared" si="155"/>
        <v>0</v>
      </c>
      <c r="D313" s="29">
        <f>SUM(E313:F313)</f>
        <v>-200</v>
      </c>
      <c r="E313" s="31">
        <v>-200</v>
      </c>
      <c r="F313" s="31"/>
      <c r="G313" s="31">
        <v>300</v>
      </c>
      <c r="H313" s="29"/>
      <c r="I313" s="29"/>
      <c r="J313" s="29">
        <v>-100</v>
      </c>
      <c r="K313" s="29"/>
      <c r="L313" s="29"/>
      <c r="M313" s="29"/>
    </row>
    <row r="314" spans="1:13" s="7" customFormat="1" x14ac:dyDescent="0.2">
      <c r="A314" s="85"/>
      <c r="B314" s="85"/>
      <c r="C314" s="86">
        <f>C312+C313</f>
        <v>13534</v>
      </c>
      <c r="D314" s="86">
        <f t="shared" ref="D314:M314" si="156">D312+D313</f>
        <v>8288</v>
      </c>
      <c r="E314" s="86">
        <f t="shared" si="156"/>
        <v>6640</v>
      </c>
      <c r="F314" s="86">
        <f t="shared" si="156"/>
        <v>1648</v>
      </c>
      <c r="G314" s="86">
        <f t="shared" si="156"/>
        <v>4148</v>
      </c>
      <c r="H314" s="86">
        <f t="shared" si="156"/>
        <v>0</v>
      </c>
      <c r="I314" s="86">
        <f t="shared" si="156"/>
        <v>0</v>
      </c>
      <c r="J314" s="86">
        <f t="shared" si="156"/>
        <v>1098</v>
      </c>
      <c r="K314" s="86">
        <f t="shared" si="156"/>
        <v>0</v>
      </c>
      <c r="L314" s="86">
        <f t="shared" si="156"/>
        <v>0</v>
      </c>
      <c r="M314" s="86">
        <f t="shared" si="156"/>
        <v>0</v>
      </c>
    </row>
    <row r="315" spans="1:13" s="7" customFormat="1" x14ac:dyDescent="0.2">
      <c r="A315" s="27"/>
      <c r="B315" s="74" t="s">
        <v>140</v>
      </c>
      <c r="C315" s="29">
        <f>SUM(D315,G315,H315:M315)</f>
        <v>10674</v>
      </c>
      <c r="D315" s="29">
        <f>SUM(E315:F315)</f>
        <v>7545</v>
      </c>
      <c r="E315" s="31">
        <v>6080</v>
      </c>
      <c r="F315" s="31">
        <v>1465</v>
      </c>
      <c r="G315" s="31">
        <v>2604</v>
      </c>
      <c r="H315" s="29"/>
      <c r="I315" s="29"/>
      <c r="J315" s="29">
        <v>525</v>
      </c>
      <c r="K315" s="29"/>
      <c r="L315" s="29"/>
      <c r="M315" s="29"/>
    </row>
    <row r="316" spans="1:13" s="7" customFormat="1" x14ac:dyDescent="0.2">
      <c r="A316" s="27"/>
      <c r="B316" s="28"/>
      <c r="C316" s="29">
        <f>SUM(D316,G316,H316:M316)</f>
        <v>0</v>
      </c>
      <c r="D316" s="29">
        <f>SUM(E316:F316)</f>
        <v>0</v>
      </c>
      <c r="E316" s="31">
        <v>-65</v>
      </c>
      <c r="F316" s="31">
        <v>65</v>
      </c>
      <c r="G316" s="31">
        <v>-100</v>
      </c>
      <c r="H316" s="29"/>
      <c r="I316" s="29"/>
      <c r="J316" s="29">
        <v>100</v>
      </c>
      <c r="K316" s="29"/>
      <c r="L316" s="29"/>
      <c r="M316" s="29"/>
    </row>
    <row r="317" spans="1:13" s="7" customFormat="1" x14ac:dyDescent="0.2">
      <c r="A317" s="85"/>
      <c r="B317" s="85"/>
      <c r="C317" s="86">
        <f>C315+C316</f>
        <v>10674</v>
      </c>
      <c r="D317" s="86">
        <f t="shared" ref="D317:M317" si="157">D315+D316</f>
        <v>7545</v>
      </c>
      <c r="E317" s="86">
        <f t="shared" si="157"/>
        <v>6015</v>
      </c>
      <c r="F317" s="86">
        <f t="shared" si="157"/>
        <v>1530</v>
      </c>
      <c r="G317" s="86">
        <f t="shared" si="157"/>
        <v>2504</v>
      </c>
      <c r="H317" s="86">
        <f t="shared" si="157"/>
        <v>0</v>
      </c>
      <c r="I317" s="86">
        <f t="shared" si="157"/>
        <v>0</v>
      </c>
      <c r="J317" s="86">
        <f t="shared" si="157"/>
        <v>625</v>
      </c>
      <c r="K317" s="86">
        <f t="shared" si="157"/>
        <v>0</v>
      </c>
      <c r="L317" s="86">
        <f t="shared" si="157"/>
        <v>0</v>
      </c>
      <c r="M317" s="86">
        <f t="shared" si="157"/>
        <v>0</v>
      </c>
    </row>
    <row r="318" spans="1:13" s="7" customFormat="1" x14ac:dyDescent="0.2">
      <c r="A318" s="27"/>
      <c r="B318" s="74" t="s">
        <v>141</v>
      </c>
      <c r="C318" s="29">
        <f t="shared" si="155"/>
        <v>11027</v>
      </c>
      <c r="D318" s="29">
        <f>SUM(E318:F318)</f>
        <v>7247</v>
      </c>
      <c r="E318" s="31">
        <v>5840</v>
      </c>
      <c r="F318" s="31">
        <v>1407</v>
      </c>
      <c r="G318" s="31">
        <v>3006</v>
      </c>
      <c r="H318" s="29"/>
      <c r="I318" s="29"/>
      <c r="J318" s="29">
        <v>774</v>
      </c>
      <c r="K318" s="29"/>
      <c r="L318" s="29"/>
      <c r="M318" s="29"/>
    </row>
    <row r="319" spans="1:13" s="7" customFormat="1" x14ac:dyDescent="0.2">
      <c r="A319" s="27"/>
      <c r="B319" s="28"/>
      <c r="C319" s="29">
        <f t="shared" si="155"/>
        <v>0</v>
      </c>
      <c r="D319" s="29">
        <f>SUM(E319:F319)</f>
        <v>0</v>
      </c>
      <c r="E319" s="31"/>
      <c r="F319" s="31"/>
      <c r="G319" s="31">
        <v>-100</v>
      </c>
      <c r="H319" s="29"/>
      <c r="I319" s="29"/>
      <c r="J319" s="29">
        <v>100</v>
      </c>
      <c r="K319" s="29"/>
      <c r="L319" s="29"/>
      <c r="M319" s="29"/>
    </row>
    <row r="320" spans="1:13" s="7" customFormat="1" x14ac:dyDescent="0.2">
      <c r="A320" s="85"/>
      <c r="B320" s="85"/>
      <c r="C320" s="86">
        <f>C318+C319</f>
        <v>11027</v>
      </c>
      <c r="D320" s="86">
        <f t="shared" ref="D320:M320" si="158">D318+D319</f>
        <v>7247</v>
      </c>
      <c r="E320" s="86">
        <f t="shared" si="158"/>
        <v>5840</v>
      </c>
      <c r="F320" s="86">
        <f t="shared" si="158"/>
        <v>1407</v>
      </c>
      <c r="G320" s="86">
        <f t="shared" si="158"/>
        <v>2906</v>
      </c>
      <c r="H320" s="86">
        <f t="shared" si="158"/>
        <v>0</v>
      </c>
      <c r="I320" s="86">
        <f t="shared" si="158"/>
        <v>0</v>
      </c>
      <c r="J320" s="86">
        <f t="shared" si="158"/>
        <v>874</v>
      </c>
      <c r="K320" s="86">
        <f t="shared" si="158"/>
        <v>0</v>
      </c>
      <c r="L320" s="86">
        <f t="shared" si="158"/>
        <v>0</v>
      </c>
      <c r="M320" s="86">
        <f t="shared" si="158"/>
        <v>0</v>
      </c>
    </row>
    <row r="321" spans="1:13" s="7" customFormat="1" x14ac:dyDescent="0.2">
      <c r="A321" s="27"/>
      <c r="B321" s="74" t="s">
        <v>33</v>
      </c>
      <c r="C321" s="29">
        <f t="shared" si="155"/>
        <v>18636</v>
      </c>
      <c r="D321" s="29">
        <f>SUM(E321:F321)</f>
        <v>10060</v>
      </c>
      <c r="E321" s="31">
        <v>8107</v>
      </c>
      <c r="F321" s="31">
        <v>1953</v>
      </c>
      <c r="G321" s="31">
        <v>5868</v>
      </c>
      <c r="H321" s="29"/>
      <c r="I321" s="29"/>
      <c r="J321" s="29">
        <v>2708</v>
      </c>
      <c r="K321" s="29"/>
      <c r="L321" s="29"/>
      <c r="M321" s="29"/>
    </row>
    <row r="322" spans="1:13" s="7" customFormat="1" x14ac:dyDescent="0.2">
      <c r="A322" s="27"/>
      <c r="B322" s="28"/>
      <c r="C322" s="29">
        <f t="shared" si="155"/>
        <v>0</v>
      </c>
      <c r="D322" s="29">
        <f>SUM(E322:F322)</f>
        <v>0</v>
      </c>
      <c r="E322" s="31"/>
      <c r="F322" s="31"/>
      <c r="G322" s="31"/>
      <c r="H322" s="29"/>
      <c r="I322" s="29"/>
      <c r="J322" s="29"/>
      <c r="K322" s="29"/>
      <c r="L322" s="29"/>
      <c r="M322" s="29"/>
    </row>
    <row r="323" spans="1:13" s="7" customFormat="1" x14ac:dyDescent="0.2">
      <c r="A323" s="85"/>
      <c r="B323" s="85"/>
      <c r="C323" s="86">
        <f>C321+C322</f>
        <v>18636</v>
      </c>
      <c r="D323" s="86">
        <f t="shared" ref="D323:M323" si="159">D321+D322</f>
        <v>10060</v>
      </c>
      <c r="E323" s="86">
        <f t="shared" si="159"/>
        <v>8107</v>
      </c>
      <c r="F323" s="86">
        <f t="shared" si="159"/>
        <v>1953</v>
      </c>
      <c r="G323" s="86">
        <f t="shared" si="159"/>
        <v>5868</v>
      </c>
      <c r="H323" s="86">
        <f t="shared" si="159"/>
        <v>0</v>
      </c>
      <c r="I323" s="86">
        <f t="shared" si="159"/>
        <v>0</v>
      </c>
      <c r="J323" s="86">
        <f t="shared" si="159"/>
        <v>2708</v>
      </c>
      <c r="K323" s="86">
        <f t="shared" si="159"/>
        <v>0</v>
      </c>
      <c r="L323" s="86">
        <f t="shared" si="159"/>
        <v>0</v>
      </c>
      <c r="M323" s="86">
        <f t="shared" si="159"/>
        <v>0</v>
      </c>
    </row>
    <row r="324" spans="1:13" s="7" customFormat="1" x14ac:dyDescent="0.2">
      <c r="A324" s="27"/>
      <c r="B324" s="74" t="s">
        <v>34</v>
      </c>
      <c r="C324" s="29">
        <f t="shared" si="155"/>
        <v>11808</v>
      </c>
      <c r="D324" s="29">
        <f t="shared" si="145"/>
        <v>7557</v>
      </c>
      <c r="E324" s="31">
        <v>6090</v>
      </c>
      <c r="F324" s="31">
        <v>1467</v>
      </c>
      <c r="G324" s="31">
        <v>3453</v>
      </c>
      <c r="H324" s="29"/>
      <c r="I324" s="29"/>
      <c r="J324" s="29">
        <v>798</v>
      </c>
      <c r="K324" s="29"/>
      <c r="L324" s="29"/>
      <c r="M324" s="29"/>
    </row>
    <row r="325" spans="1:13" s="7" customFormat="1" x14ac:dyDescent="0.2">
      <c r="A325" s="27"/>
      <c r="B325" s="28"/>
      <c r="C325" s="29">
        <f t="shared" si="155"/>
        <v>0</v>
      </c>
      <c r="D325" s="29">
        <f t="shared" si="145"/>
        <v>-250</v>
      </c>
      <c r="E325" s="31">
        <v>-250</v>
      </c>
      <c r="F325" s="31"/>
      <c r="G325" s="31">
        <v>150</v>
      </c>
      <c r="H325" s="29"/>
      <c r="I325" s="29"/>
      <c r="J325" s="29">
        <v>100</v>
      </c>
      <c r="K325" s="29"/>
      <c r="L325" s="29"/>
      <c r="M325" s="29"/>
    </row>
    <row r="326" spans="1:13" s="7" customFormat="1" x14ac:dyDescent="0.2">
      <c r="A326" s="85"/>
      <c r="B326" s="85"/>
      <c r="C326" s="86">
        <f>C324+C325</f>
        <v>11808</v>
      </c>
      <c r="D326" s="86">
        <f t="shared" ref="D326:M326" si="160">D324+D325</f>
        <v>7307</v>
      </c>
      <c r="E326" s="86">
        <f t="shared" si="160"/>
        <v>5840</v>
      </c>
      <c r="F326" s="86">
        <f t="shared" si="160"/>
        <v>1467</v>
      </c>
      <c r="G326" s="86">
        <f t="shared" si="160"/>
        <v>3603</v>
      </c>
      <c r="H326" s="86">
        <f t="shared" si="160"/>
        <v>0</v>
      </c>
      <c r="I326" s="86">
        <f t="shared" si="160"/>
        <v>0</v>
      </c>
      <c r="J326" s="86">
        <f t="shared" si="160"/>
        <v>898</v>
      </c>
      <c r="K326" s="86">
        <f t="shared" si="160"/>
        <v>0</v>
      </c>
      <c r="L326" s="86">
        <f t="shared" si="160"/>
        <v>0</v>
      </c>
      <c r="M326" s="86">
        <f t="shared" si="160"/>
        <v>0</v>
      </c>
    </row>
    <row r="327" spans="1:13" s="7" customFormat="1" x14ac:dyDescent="0.2">
      <c r="A327" s="27"/>
      <c r="B327" s="74" t="s">
        <v>35</v>
      </c>
      <c r="C327" s="29">
        <f t="shared" si="155"/>
        <v>9387</v>
      </c>
      <c r="D327" s="29">
        <f>SUM(E327:F327)</f>
        <v>7247</v>
      </c>
      <c r="E327" s="31">
        <v>5840</v>
      </c>
      <c r="F327" s="31">
        <v>1407</v>
      </c>
      <c r="G327" s="31">
        <v>1525</v>
      </c>
      <c r="H327" s="29"/>
      <c r="I327" s="29"/>
      <c r="J327" s="29">
        <v>615</v>
      </c>
      <c r="K327" s="29"/>
      <c r="L327" s="29"/>
      <c r="M327" s="29"/>
    </row>
    <row r="328" spans="1:13" s="7" customFormat="1" x14ac:dyDescent="0.2">
      <c r="A328" s="27"/>
      <c r="B328" s="28"/>
      <c r="C328" s="29">
        <f t="shared" si="155"/>
        <v>0</v>
      </c>
      <c r="D328" s="29">
        <f>SUM(E328:F328)</f>
        <v>150</v>
      </c>
      <c r="E328" s="31">
        <v>100</v>
      </c>
      <c r="F328" s="31">
        <v>50</v>
      </c>
      <c r="G328" s="31">
        <v>-250</v>
      </c>
      <c r="H328" s="29"/>
      <c r="I328" s="29"/>
      <c r="J328" s="29">
        <v>100</v>
      </c>
      <c r="K328" s="29"/>
      <c r="L328" s="29"/>
      <c r="M328" s="29"/>
    </row>
    <row r="329" spans="1:13" s="7" customFormat="1" x14ac:dyDescent="0.2">
      <c r="A329" s="85"/>
      <c r="B329" s="85"/>
      <c r="C329" s="86">
        <f>C327+C328</f>
        <v>9387</v>
      </c>
      <c r="D329" s="86">
        <f t="shared" ref="D329:M329" si="161">D327+D328</f>
        <v>7397</v>
      </c>
      <c r="E329" s="86">
        <f t="shared" si="161"/>
        <v>5940</v>
      </c>
      <c r="F329" s="86">
        <f t="shared" si="161"/>
        <v>1457</v>
      </c>
      <c r="G329" s="86">
        <f t="shared" si="161"/>
        <v>1275</v>
      </c>
      <c r="H329" s="86">
        <f t="shared" si="161"/>
        <v>0</v>
      </c>
      <c r="I329" s="86">
        <f t="shared" si="161"/>
        <v>0</v>
      </c>
      <c r="J329" s="86">
        <f t="shared" si="161"/>
        <v>715</v>
      </c>
      <c r="K329" s="86">
        <f t="shared" si="161"/>
        <v>0</v>
      </c>
      <c r="L329" s="86">
        <f t="shared" si="161"/>
        <v>0</v>
      </c>
      <c r="M329" s="86">
        <f t="shared" si="161"/>
        <v>0</v>
      </c>
    </row>
    <row r="330" spans="1:13" s="7" customFormat="1" x14ac:dyDescent="0.2">
      <c r="A330" s="27"/>
      <c r="B330" s="74" t="s">
        <v>142</v>
      </c>
      <c r="C330" s="29">
        <f>SUM(D330,G330,H330:M330)</f>
        <v>16498</v>
      </c>
      <c r="D330" s="29">
        <f>SUM(E330:F330)</f>
        <v>9911</v>
      </c>
      <c r="E330" s="31">
        <v>7987</v>
      </c>
      <c r="F330" s="31">
        <v>1924</v>
      </c>
      <c r="G330" s="31">
        <v>5789</v>
      </c>
      <c r="H330" s="29"/>
      <c r="I330" s="29"/>
      <c r="J330" s="29">
        <v>798</v>
      </c>
      <c r="K330" s="29"/>
      <c r="L330" s="29"/>
      <c r="M330" s="29"/>
    </row>
    <row r="331" spans="1:13" s="7" customFormat="1" x14ac:dyDescent="0.2">
      <c r="A331" s="27"/>
      <c r="B331" s="28"/>
      <c r="C331" s="29">
        <f>SUM(D331,G331,H331:M331)</f>
        <v>0</v>
      </c>
      <c r="D331" s="29">
        <f>SUM(E331:F331)</f>
        <v>-22</v>
      </c>
      <c r="E331" s="31">
        <v>-22</v>
      </c>
      <c r="F331" s="31"/>
      <c r="G331" s="31">
        <v>-118</v>
      </c>
      <c r="H331" s="29"/>
      <c r="I331" s="29"/>
      <c r="J331" s="29">
        <v>140</v>
      </c>
      <c r="K331" s="29"/>
      <c r="L331" s="29"/>
      <c r="M331" s="29"/>
    </row>
    <row r="332" spans="1:13" s="7" customFormat="1" x14ac:dyDescent="0.2">
      <c r="A332" s="85"/>
      <c r="B332" s="85"/>
      <c r="C332" s="86">
        <f>C330+C331</f>
        <v>16498</v>
      </c>
      <c r="D332" s="86">
        <f t="shared" ref="D332:M332" si="162">D330+D331</f>
        <v>9889</v>
      </c>
      <c r="E332" s="86">
        <f t="shared" si="162"/>
        <v>7965</v>
      </c>
      <c r="F332" s="86">
        <f t="shared" si="162"/>
        <v>1924</v>
      </c>
      <c r="G332" s="86">
        <f t="shared" si="162"/>
        <v>5671</v>
      </c>
      <c r="H332" s="86">
        <f t="shared" si="162"/>
        <v>0</v>
      </c>
      <c r="I332" s="86">
        <f t="shared" si="162"/>
        <v>0</v>
      </c>
      <c r="J332" s="86">
        <f t="shared" si="162"/>
        <v>938</v>
      </c>
      <c r="K332" s="86">
        <f t="shared" si="162"/>
        <v>0</v>
      </c>
      <c r="L332" s="86">
        <f t="shared" si="162"/>
        <v>0</v>
      </c>
      <c r="M332" s="86">
        <f t="shared" si="162"/>
        <v>0</v>
      </c>
    </row>
    <row r="333" spans="1:13" s="7" customFormat="1" x14ac:dyDescent="0.2">
      <c r="A333" s="27"/>
      <c r="B333" s="74" t="s">
        <v>36</v>
      </c>
      <c r="C333" s="29">
        <f t="shared" si="155"/>
        <v>11658</v>
      </c>
      <c r="D333" s="29">
        <f>SUM(E333:F333)</f>
        <v>7627</v>
      </c>
      <c r="E333" s="31">
        <v>6160</v>
      </c>
      <c r="F333" s="31">
        <v>1467</v>
      </c>
      <c r="G333" s="31">
        <v>3233</v>
      </c>
      <c r="H333" s="29"/>
      <c r="I333" s="29"/>
      <c r="J333" s="29">
        <v>798</v>
      </c>
      <c r="K333" s="29"/>
      <c r="L333" s="29"/>
      <c r="M333" s="29"/>
    </row>
    <row r="334" spans="1:13" s="7" customFormat="1" x14ac:dyDescent="0.2">
      <c r="A334" s="27"/>
      <c r="B334" s="28"/>
      <c r="C334" s="29">
        <f t="shared" si="155"/>
        <v>0</v>
      </c>
      <c r="D334" s="29">
        <f>SUM(E334:F334)</f>
        <v>-300</v>
      </c>
      <c r="E334" s="31">
        <v>-300</v>
      </c>
      <c r="F334" s="31"/>
      <c r="G334" s="31">
        <v>200</v>
      </c>
      <c r="H334" s="29"/>
      <c r="I334" s="29"/>
      <c r="J334" s="29">
        <v>100</v>
      </c>
      <c r="K334" s="29"/>
      <c r="L334" s="29"/>
      <c r="M334" s="29"/>
    </row>
    <row r="335" spans="1:13" s="7" customFormat="1" x14ac:dyDescent="0.2">
      <c r="A335" s="85"/>
      <c r="B335" s="85"/>
      <c r="C335" s="86">
        <f>C333+C334</f>
        <v>11658</v>
      </c>
      <c r="D335" s="86">
        <f t="shared" ref="D335:M335" si="163">D333+D334</f>
        <v>7327</v>
      </c>
      <c r="E335" s="86">
        <f t="shared" si="163"/>
        <v>5860</v>
      </c>
      <c r="F335" s="86">
        <f t="shared" si="163"/>
        <v>1467</v>
      </c>
      <c r="G335" s="86">
        <f t="shared" si="163"/>
        <v>3433</v>
      </c>
      <c r="H335" s="86">
        <f t="shared" si="163"/>
        <v>0</v>
      </c>
      <c r="I335" s="86">
        <f t="shared" si="163"/>
        <v>0</v>
      </c>
      <c r="J335" s="86">
        <f t="shared" si="163"/>
        <v>898</v>
      </c>
      <c r="K335" s="86">
        <f t="shared" si="163"/>
        <v>0</v>
      </c>
      <c r="L335" s="86">
        <f t="shared" si="163"/>
        <v>0</v>
      </c>
      <c r="M335" s="86">
        <f t="shared" si="163"/>
        <v>0</v>
      </c>
    </row>
    <row r="336" spans="1:13" s="7" customFormat="1" x14ac:dyDescent="0.2">
      <c r="A336" s="27"/>
      <c r="B336" s="74" t="s">
        <v>37</v>
      </c>
      <c r="C336" s="29">
        <f t="shared" si="155"/>
        <v>13094</v>
      </c>
      <c r="D336" s="29">
        <f t="shared" si="145"/>
        <v>7433</v>
      </c>
      <c r="E336" s="31">
        <v>5990</v>
      </c>
      <c r="F336" s="31">
        <v>1443</v>
      </c>
      <c r="G336" s="31">
        <v>4863</v>
      </c>
      <c r="H336" s="29"/>
      <c r="I336" s="29"/>
      <c r="J336" s="29">
        <v>798</v>
      </c>
      <c r="K336" s="29"/>
      <c r="L336" s="29"/>
      <c r="M336" s="29"/>
    </row>
    <row r="337" spans="1:13" s="7" customFormat="1" x14ac:dyDescent="0.2">
      <c r="A337" s="27"/>
      <c r="B337" s="28"/>
      <c r="C337" s="29">
        <f t="shared" si="155"/>
        <v>0</v>
      </c>
      <c r="D337" s="29">
        <f t="shared" si="145"/>
        <v>0</v>
      </c>
      <c r="E337" s="31">
        <v>-50</v>
      </c>
      <c r="F337" s="31">
        <v>50</v>
      </c>
      <c r="G337" s="31">
        <v>-100</v>
      </c>
      <c r="H337" s="29"/>
      <c r="I337" s="29"/>
      <c r="J337" s="29">
        <v>100</v>
      </c>
      <c r="K337" s="29"/>
      <c r="L337" s="29"/>
      <c r="M337" s="29"/>
    </row>
    <row r="338" spans="1:13" s="7" customFormat="1" x14ac:dyDescent="0.2">
      <c r="A338" s="85"/>
      <c r="B338" s="85"/>
      <c r="C338" s="86">
        <f>C336+C337</f>
        <v>13094</v>
      </c>
      <c r="D338" s="86">
        <f t="shared" ref="D338:M338" si="164">D336+D337</f>
        <v>7433</v>
      </c>
      <c r="E338" s="86">
        <f t="shared" si="164"/>
        <v>5940</v>
      </c>
      <c r="F338" s="86">
        <f t="shared" si="164"/>
        <v>1493</v>
      </c>
      <c r="G338" s="86">
        <f t="shared" si="164"/>
        <v>4763</v>
      </c>
      <c r="H338" s="86">
        <f t="shared" si="164"/>
        <v>0</v>
      </c>
      <c r="I338" s="86">
        <f t="shared" si="164"/>
        <v>0</v>
      </c>
      <c r="J338" s="86">
        <f t="shared" si="164"/>
        <v>898</v>
      </c>
      <c r="K338" s="86">
        <f t="shared" si="164"/>
        <v>0</v>
      </c>
      <c r="L338" s="86">
        <f t="shared" si="164"/>
        <v>0</v>
      </c>
      <c r="M338" s="86">
        <f t="shared" si="164"/>
        <v>0</v>
      </c>
    </row>
    <row r="339" spans="1:13" s="7" customFormat="1" x14ac:dyDescent="0.2">
      <c r="A339" s="27"/>
      <c r="B339" s="74" t="s">
        <v>38</v>
      </c>
      <c r="C339" s="29">
        <f t="shared" si="155"/>
        <v>10310</v>
      </c>
      <c r="D339" s="29">
        <f t="shared" si="145"/>
        <v>7433</v>
      </c>
      <c r="E339" s="31">
        <v>5990</v>
      </c>
      <c r="F339" s="31">
        <v>1443</v>
      </c>
      <c r="G339" s="31">
        <v>2352</v>
      </c>
      <c r="H339" s="29"/>
      <c r="I339" s="29"/>
      <c r="J339" s="29">
        <v>525</v>
      </c>
      <c r="K339" s="29"/>
      <c r="L339" s="29"/>
      <c r="M339" s="29"/>
    </row>
    <row r="340" spans="1:13" s="7" customFormat="1" x14ac:dyDescent="0.2">
      <c r="A340" s="27"/>
      <c r="B340" s="28"/>
      <c r="C340" s="29">
        <f t="shared" si="155"/>
        <v>0</v>
      </c>
      <c r="D340" s="29">
        <f t="shared" si="145"/>
        <v>100</v>
      </c>
      <c r="E340" s="31">
        <v>100</v>
      </c>
      <c r="F340" s="31"/>
      <c r="G340" s="31">
        <v>-200</v>
      </c>
      <c r="H340" s="29"/>
      <c r="I340" s="29"/>
      <c r="J340" s="29">
        <v>100</v>
      </c>
      <c r="K340" s="29"/>
      <c r="L340" s="29"/>
      <c r="M340" s="29"/>
    </row>
    <row r="341" spans="1:13" s="7" customFormat="1" x14ac:dyDescent="0.2">
      <c r="A341" s="85"/>
      <c r="B341" s="85"/>
      <c r="C341" s="86">
        <f>C339+C340</f>
        <v>10310</v>
      </c>
      <c r="D341" s="86">
        <f t="shared" ref="D341:M341" si="165">D339+D340</f>
        <v>7533</v>
      </c>
      <c r="E341" s="86">
        <f t="shared" si="165"/>
        <v>6090</v>
      </c>
      <c r="F341" s="86">
        <f t="shared" si="165"/>
        <v>1443</v>
      </c>
      <c r="G341" s="86">
        <f t="shared" si="165"/>
        <v>2152</v>
      </c>
      <c r="H341" s="86">
        <f t="shared" si="165"/>
        <v>0</v>
      </c>
      <c r="I341" s="86">
        <f t="shared" si="165"/>
        <v>0</v>
      </c>
      <c r="J341" s="86">
        <f t="shared" si="165"/>
        <v>625</v>
      </c>
      <c r="K341" s="86">
        <f t="shared" si="165"/>
        <v>0</v>
      </c>
      <c r="L341" s="86">
        <f t="shared" si="165"/>
        <v>0</v>
      </c>
      <c r="M341" s="86">
        <f t="shared" si="165"/>
        <v>0</v>
      </c>
    </row>
    <row r="342" spans="1:13" s="12" customFormat="1" x14ac:dyDescent="0.2">
      <c r="A342" s="98" t="s">
        <v>39</v>
      </c>
      <c r="B342" s="98" t="s">
        <v>40</v>
      </c>
      <c r="C342" s="100">
        <f>SUM(C345,C348,C351,C354,C357,C360,C363,C366,C369)</f>
        <v>2722552</v>
      </c>
      <c r="D342" s="100">
        <f t="shared" ref="D342:M342" si="166">SUM(D345,D348,D351,D354,D357,D360,D363,D366,D369)</f>
        <v>300081</v>
      </c>
      <c r="E342" s="100">
        <f t="shared" si="166"/>
        <v>240735</v>
      </c>
      <c r="F342" s="100">
        <f t="shared" si="166"/>
        <v>59346</v>
      </c>
      <c r="G342" s="100">
        <f t="shared" si="166"/>
        <v>427560</v>
      </c>
      <c r="H342" s="100">
        <f t="shared" si="166"/>
        <v>0</v>
      </c>
      <c r="I342" s="100">
        <f t="shared" si="166"/>
        <v>0</v>
      </c>
      <c r="J342" s="100">
        <f t="shared" si="166"/>
        <v>1994911</v>
      </c>
      <c r="K342" s="100">
        <f t="shared" si="166"/>
        <v>0</v>
      </c>
      <c r="L342" s="100">
        <f t="shared" si="166"/>
        <v>0</v>
      </c>
      <c r="M342" s="100">
        <f t="shared" si="166"/>
        <v>0</v>
      </c>
    </row>
    <row r="343" spans="1:13" s="12" customFormat="1" x14ac:dyDescent="0.2">
      <c r="A343" s="35"/>
      <c r="B343" s="35"/>
      <c r="C343" s="100">
        <f>SUM(C346,C349,C352,C355,C358,C361,C364,C367,C370)</f>
        <v>331686</v>
      </c>
      <c r="D343" s="100">
        <f t="shared" ref="D343:M343" si="167">SUM(D346,D349,D352,D355,D358,D361,D364,D367,D370)</f>
        <v>-7414</v>
      </c>
      <c r="E343" s="100">
        <f t="shared" si="167"/>
        <v>-5725</v>
      </c>
      <c r="F343" s="100">
        <f t="shared" si="167"/>
        <v>-1689</v>
      </c>
      <c r="G343" s="100">
        <f t="shared" si="167"/>
        <v>22727</v>
      </c>
      <c r="H343" s="100">
        <f t="shared" si="167"/>
        <v>0</v>
      </c>
      <c r="I343" s="100">
        <f t="shared" si="167"/>
        <v>0</v>
      </c>
      <c r="J343" s="100">
        <f t="shared" si="167"/>
        <v>316373</v>
      </c>
      <c r="K343" s="100">
        <f t="shared" si="167"/>
        <v>0</v>
      </c>
      <c r="L343" s="100">
        <f t="shared" si="167"/>
        <v>0</v>
      </c>
      <c r="M343" s="100">
        <f t="shared" si="167"/>
        <v>0</v>
      </c>
    </row>
    <row r="344" spans="1:13" s="12" customFormat="1" x14ac:dyDescent="0.2">
      <c r="A344" s="89"/>
      <c r="B344" s="89"/>
      <c r="C344" s="97">
        <f>C342+C343</f>
        <v>3054238</v>
      </c>
      <c r="D344" s="97">
        <f t="shared" ref="D344:M344" si="168">D342+D343</f>
        <v>292667</v>
      </c>
      <c r="E344" s="97">
        <f t="shared" si="168"/>
        <v>235010</v>
      </c>
      <c r="F344" s="97">
        <f t="shared" si="168"/>
        <v>57657</v>
      </c>
      <c r="G344" s="97">
        <f t="shared" si="168"/>
        <v>450287</v>
      </c>
      <c r="H344" s="97">
        <f t="shared" si="168"/>
        <v>0</v>
      </c>
      <c r="I344" s="97">
        <f t="shared" si="168"/>
        <v>0</v>
      </c>
      <c r="J344" s="97">
        <f t="shared" si="168"/>
        <v>2311284</v>
      </c>
      <c r="K344" s="97">
        <f t="shared" si="168"/>
        <v>0</v>
      </c>
      <c r="L344" s="97">
        <f t="shared" si="168"/>
        <v>0</v>
      </c>
      <c r="M344" s="97">
        <f t="shared" si="168"/>
        <v>0</v>
      </c>
    </row>
    <row r="345" spans="1:13" s="7" customFormat="1" x14ac:dyDescent="0.2">
      <c r="A345" s="27"/>
      <c r="B345" s="74" t="s">
        <v>41</v>
      </c>
      <c r="C345" s="29">
        <f>SUM(D345,G345,H345:M345)</f>
        <v>82636</v>
      </c>
      <c r="D345" s="29">
        <f t="shared" si="145"/>
        <v>37895</v>
      </c>
      <c r="E345" s="31">
        <v>30159</v>
      </c>
      <c r="F345" s="31">
        <v>7736</v>
      </c>
      <c r="G345" s="31">
        <v>42334</v>
      </c>
      <c r="H345" s="29"/>
      <c r="I345" s="29"/>
      <c r="J345" s="29">
        <v>2407</v>
      </c>
      <c r="K345" s="29"/>
      <c r="L345" s="29"/>
      <c r="M345" s="29"/>
    </row>
    <row r="346" spans="1:13" s="7" customFormat="1" x14ac:dyDescent="0.2">
      <c r="A346" s="27"/>
      <c r="B346" s="28"/>
      <c r="C346" s="29">
        <f>SUM(D346,G346,H346:M346)</f>
        <v>0</v>
      </c>
      <c r="D346" s="29">
        <f t="shared" si="145"/>
        <v>0</v>
      </c>
      <c r="E346" s="31"/>
      <c r="F346" s="31"/>
      <c r="G346" s="31"/>
      <c r="H346" s="29"/>
      <c r="I346" s="29"/>
      <c r="J346" s="29"/>
      <c r="K346" s="29"/>
      <c r="L346" s="29"/>
      <c r="M346" s="29"/>
    </row>
    <row r="347" spans="1:13" s="7" customFormat="1" x14ac:dyDescent="0.2">
      <c r="A347" s="85"/>
      <c r="B347" s="85"/>
      <c r="C347" s="86">
        <f>C345+C346</f>
        <v>82636</v>
      </c>
      <c r="D347" s="86">
        <f t="shared" ref="D347:M347" si="169">D345+D346</f>
        <v>37895</v>
      </c>
      <c r="E347" s="86">
        <f t="shared" si="169"/>
        <v>30159</v>
      </c>
      <c r="F347" s="86">
        <f t="shared" si="169"/>
        <v>7736</v>
      </c>
      <c r="G347" s="86">
        <f t="shared" si="169"/>
        <v>42334</v>
      </c>
      <c r="H347" s="86">
        <f t="shared" si="169"/>
        <v>0</v>
      </c>
      <c r="I347" s="86">
        <f t="shared" si="169"/>
        <v>0</v>
      </c>
      <c r="J347" s="86">
        <f t="shared" si="169"/>
        <v>2407</v>
      </c>
      <c r="K347" s="86">
        <f t="shared" si="169"/>
        <v>0</v>
      </c>
      <c r="L347" s="86">
        <f t="shared" si="169"/>
        <v>0</v>
      </c>
      <c r="M347" s="86">
        <f t="shared" si="169"/>
        <v>0</v>
      </c>
    </row>
    <row r="348" spans="1:13" s="7" customFormat="1" x14ac:dyDescent="0.2">
      <c r="A348" s="27"/>
      <c r="B348" s="74" t="s">
        <v>42</v>
      </c>
      <c r="C348" s="29">
        <f t="shared" ref="C348:C370" si="170">SUM(D348,G348,H348:M348)</f>
        <v>47562</v>
      </c>
      <c r="D348" s="29">
        <f t="shared" si="145"/>
        <v>23088</v>
      </c>
      <c r="E348" s="31">
        <v>18714</v>
      </c>
      <c r="F348" s="31">
        <v>4374</v>
      </c>
      <c r="G348" s="31">
        <v>22714</v>
      </c>
      <c r="H348" s="29"/>
      <c r="I348" s="29"/>
      <c r="J348" s="29">
        <v>1760</v>
      </c>
      <c r="K348" s="29"/>
      <c r="L348" s="29"/>
      <c r="M348" s="29"/>
    </row>
    <row r="349" spans="1:13" s="7" customFormat="1" x14ac:dyDescent="0.2">
      <c r="A349" s="27"/>
      <c r="B349" s="28"/>
      <c r="C349" s="29">
        <f t="shared" si="170"/>
        <v>0</v>
      </c>
      <c r="D349" s="29">
        <f t="shared" si="145"/>
        <v>300</v>
      </c>
      <c r="E349" s="31">
        <v>300</v>
      </c>
      <c r="F349" s="31"/>
      <c r="G349" s="31">
        <v>110</v>
      </c>
      <c r="H349" s="29"/>
      <c r="I349" s="29"/>
      <c r="J349" s="29">
        <v>-410</v>
      </c>
      <c r="K349" s="29"/>
      <c r="L349" s="29"/>
      <c r="M349" s="29"/>
    </row>
    <row r="350" spans="1:13" s="7" customFormat="1" x14ac:dyDescent="0.2">
      <c r="A350" s="85"/>
      <c r="B350" s="85"/>
      <c r="C350" s="86">
        <f>C348+C349</f>
        <v>47562</v>
      </c>
      <c r="D350" s="86">
        <f t="shared" ref="D350:M350" si="171">D348+D349</f>
        <v>23388</v>
      </c>
      <c r="E350" s="86">
        <f t="shared" si="171"/>
        <v>19014</v>
      </c>
      <c r="F350" s="86">
        <f t="shared" si="171"/>
        <v>4374</v>
      </c>
      <c r="G350" s="86">
        <f t="shared" si="171"/>
        <v>22824</v>
      </c>
      <c r="H350" s="86">
        <f t="shared" si="171"/>
        <v>0</v>
      </c>
      <c r="I350" s="86">
        <f t="shared" si="171"/>
        <v>0</v>
      </c>
      <c r="J350" s="86">
        <f t="shared" si="171"/>
        <v>1350</v>
      </c>
      <c r="K350" s="86">
        <f t="shared" si="171"/>
        <v>0</v>
      </c>
      <c r="L350" s="86">
        <f t="shared" si="171"/>
        <v>0</v>
      </c>
      <c r="M350" s="86">
        <f t="shared" si="171"/>
        <v>0</v>
      </c>
    </row>
    <row r="351" spans="1:13" s="7" customFormat="1" x14ac:dyDescent="0.2">
      <c r="A351" s="27"/>
      <c r="B351" s="74" t="s">
        <v>43</v>
      </c>
      <c r="C351" s="29">
        <f t="shared" si="170"/>
        <v>230187</v>
      </c>
      <c r="D351" s="29">
        <f t="shared" si="145"/>
        <v>145855</v>
      </c>
      <c r="E351" s="31">
        <v>117014</v>
      </c>
      <c r="F351" s="31">
        <v>28841</v>
      </c>
      <c r="G351" s="31">
        <v>83241</v>
      </c>
      <c r="H351" s="29"/>
      <c r="I351" s="29"/>
      <c r="J351" s="31">
        <v>1091</v>
      </c>
      <c r="K351" s="29"/>
      <c r="L351" s="29"/>
      <c r="M351" s="29"/>
    </row>
    <row r="352" spans="1:13" s="7" customFormat="1" x14ac:dyDescent="0.2">
      <c r="A352" s="27"/>
      <c r="B352" s="28"/>
      <c r="C352" s="29">
        <f t="shared" si="170"/>
        <v>-5500</v>
      </c>
      <c r="D352" s="29">
        <f t="shared" si="145"/>
        <v>0</v>
      </c>
      <c r="E352" s="31"/>
      <c r="F352" s="31"/>
      <c r="G352" s="31">
        <v>-5625</v>
      </c>
      <c r="H352" s="29"/>
      <c r="I352" s="29"/>
      <c r="J352" s="31">
        <v>125</v>
      </c>
      <c r="K352" s="29"/>
      <c r="L352" s="29"/>
      <c r="M352" s="29"/>
    </row>
    <row r="353" spans="1:13" s="7" customFormat="1" x14ac:dyDescent="0.2">
      <c r="A353" s="85"/>
      <c r="B353" s="85"/>
      <c r="C353" s="86">
        <f>C351+C352</f>
        <v>224687</v>
      </c>
      <c r="D353" s="86">
        <f t="shared" ref="D353:M353" si="172">D351+D352</f>
        <v>145855</v>
      </c>
      <c r="E353" s="86">
        <f t="shared" si="172"/>
        <v>117014</v>
      </c>
      <c r="F353" s="86">
        <f t="shared" si="172"/>
        <v>28841</v>
      </c>
      <c r="G353" s="86">
        <f t="shared" si="172"/>
        <v>77616</v>
      </c>
      <c r="H353" s="86">
        <f t="shared" si="172"/>
        <v>0</v>
      </c>
      <c r="I353" s="86">
        <f t="shared" si="172"/>
        <v>0</v>
      </c>
      <c r="J353" s="86">
        <f t="shared" si="172"/>
        <v>1216</v>
      </c>
      <c r="K353" s="86">
        <f t="shared" si="172"/>
        <v>0</v>
      </c>
      <c r="L353" s="86">
        <f t="shared" si="172"/>
        <v>0</v>
      </c>
      <c r="M353" s="86">
        <f t="shared" si="172"/>
        <v>0</v>
      </c>
    </row>
    <row r="354" spans="1:13" s="7" customFormat="1" x14ac:dyDescent="0.2">
      <c r="A354" s="27"/>
      <c r="B354" s="74" t="s">
        <v>44</v>
      </c>
      <c r="C354" s="29">
        <f t="shared" si="170"/>
        <v>8850</v>
      </c>
      <c r="D354" s="29">
        <f t="shared" si="145"/>
        <v>0</v>
      </c>
      <c r="E354" s="31"/>
      <c r="F354" s="31"/>
      <c r="G354" s="31">
        <v>8150</v>
      </c>
      <c r="H354" s="29"/>
      <c r="I354" s="29"/>
      <c r="J354" s="29">
        <v>700</v>
      </c>
      <c r="K354" s="29"/>
      <c r="L354" s="29"/>
      <c r="M354" s="29"/>
    </row>
    <row r="355" spans="1:13" s="7" customFormat="1" x14ac:dyDescent="0.2">
      <c r="A355" s="27"/>
      <c r="B355" s="28"/>
      <c r="C355" s="29">
        <f t="shared" si="170"/>
        <v>0</v>
      </c>
      <c r="D355" s="29">
        <f t="shared" si="145"/>
        <v>0</v>
      </c>
      <c r="E355" s="31"/>
      <c r="F355" s="31"/>
      <c r="G355" s="31"/>
      <c r="H355" s="29"/>
      <c r="I355" s="29"/>
      <c r="J355" s="29"/>
      <c r="K355" s="29"/>
      <c r="L355" s="29"/>
      <c r="M355" s="29"/>
    </row>
    <row r="356" spans="1:13" s="7" customFormat="1" x14ac:dyDescent="0.2">
      <c r="A356" s="85"/>
      <c r="B356" s="85"/>
      <c r="C356" s="86">
        <f>C354+C355</f>
        <v>8850</v>
      </c>
      <c r="D356" s="86">
        <f t="shared" ref="D356:M356" si="173">D354+D355</f>
        <v>0</v>
      </c>
      <c r="E356" s="86">
        <f t="shared" si="173"/>
        <v>0</v>
      </c>
      <c r="F356" s="86">
        <f t="shared" si="173"/>
        <v>0</v>
      </c>
      <c r="G356" s="86">
        <f t="shared" si="173"/>
        <v>8150</v>
      </c>
      <c r="H356" s="86">
        <f t="shared" si="173"/>
        <v>0</v>
      </c>
      <c r="I356" s="86">
        <f t="shared" si="173"/>
        <v>0</v>
      </c>
      <c r="J356" s="86">
        <f t="shared" si="173"/>
        <v>700</v>
      </c>
      <c r="K356" s="86">
        <f t="shared" si="173"/>
        <v>0</v>
      </c>
      <c r="L356" s="86">
        <f t="shared" si="173"/>
        <v>0</v>
      </c>
      <c r="M356" s="86">
        <f t="shared" si="173"/>
        <v>0</v>
      </c>
    </row>
    <row r="357" spans="1:13" s="7" customFormat="1" x14ac:dyDescent="0.2">
      <c r="A357" s="27"/>
      <c r="B357" s="74" t="s">
        <v>45</v>
      </c>
      <c r="C357" s="29">
        <f t="shared" si="170"/>
        <v>54024</v>
      </c>
      <c r="D357" s="29">
        <f t="shared" si="145"/>
        <v>19379</v>
      </c>
      <c r="E357" s="31">
        <v>15617</v>
      </c>
      <c r="F357" s="31">
        <v>3762</v>
      </c>
      <c r="G357" s="31">
        <v>27785</v>
      </c>
      <c r="H357" s="29"/>
      <c r="I357" s="29"/>
      <c r="J357" s="29">
        <v>6860</v>
      </c>
      <c r="K357" s="29"/>
      <c r="L357" s="29"/>
      <c r="M357" s="29"/>
    </row>
    <row r="358" spans="1:13" s="7" customFormat="1" x14ac:dyDescent="0.2">
      <c r="A358" s="27"/>
      <c r="B358" s="28"/>
      <c r="C358" s="29">
        <f t="shared" si="170"/>
        <v>0</v>
      </c>
      <c r="D358" s="29">
        <f t="shared" si="145"/>
        <v>0</v>
      </c>
      <c r="E358" s="31"/>
      <c r="F358" s="31"/>
      <c r="G358" s="31">
        <v>1434</v>
      </c>
      <c r="H358" s="29"/>
      <c r="I358" s="29"/>
      <c r="J358" s="29">
        <v>-1434</v>
      </c>
      <c r="K358" s="29"/>
      <c r="L358" s="29"/>
      <c r="M358" s="29"/>
    </row>
    <row r="359" spans="1:13" s="7" customFormat="1" x14ac:dyDescent="0.2">
      <c r="A359" s="85"/>
      <c r="B359" s="85"/>
      <c r="C359" s="86">
        <f>C357+C358</f>
        <v>54024</v>
      </c>
      <c r="D359" s="86">
        <f t="shared" ref="D359:M359" si="174">D357+D358</f>
        <v>19379</v>
      </c>
      <c r="E359" s="86">
        <f t="shared" si="174"/>
        <v>15617</v>
      </c>
      <c r="F359" s="86">
        <f t="shared" si="174"/>
        <v>3762</v>
      </c>
      <c r="G359" s="86">
        <f t="shared" si="174"/>
        <v>29219</v>
      </c>
      <c r="H359" s="86">
        <f t="shared" si="174"/>
        <v>0</v>
      </c>
      <c r="I359" s="86">
        <f t="shared" si="174"/>
        <v>0</v>
      </c>
      <c r="J359" s="86">
        <f t="shared" si="174"/>
        <v>5426</v>
      </c>
      <c r="K359" s="86">
        <f t="shared" si="174"/>
        <v>0</v>
      </c>
      <c r="L359" s="86">
        <f t="shared" si="174"/>
        <v>0</v>
      </c>
      <c r="M359" s="86">
        <f t="shared" si="174"/>
        <v>0</v>
      </c>
    </row>
    <row r="360" spans="1:13" s="7" customFormat="1" x14ac:dyDescent="0.2">
      <c r="A360" s="27"/>
      <c r="B360" s="74" t="s">
        <v>46</v>
      </c>
      <c r="C360" s="29">
        <f t="shared" si="170"/>
        <v>95106</v>
      </c>
      <c r="D360" s="29">
        <f t="shared" si="145"/>
        <v>55364</v>
      </c>
      <c r="E360" s="31">
        <v>44231</v>
      </c>
      <c r="F360" s="31">
        <v>11133</v>
      </c>
      <c r="G360" s="31">
        <v>35370</v>
      </c>
      <c r="H360" s="29"/>
      <c r="I360" s="29"/>
      <c r="J360" s="29">
        <v>4372</v>
      </c>
      <c r="K360" s="29"/>
      <c r="L360" s="29"/>
      <c r="M360" s="29"/>
    </row>
    <row r="361" spans="1:13" s="7" customFormat="1" x14ac:dyDescent="0.2">
      <c r="A361" s="27"/>
      <c r="B361" s="28"/>
      <c r="C361" s="29">
        <f t="shared" si="170"/>
        <v>23791</v>
      </c>
      <c r="D361" s="29">
        <f t="shared" si="145"/>
        <v>-4053</v>
      </c>
      <c r="E361" s="31">
        <v>-4053</v>
      </c>
      <c r="F361" s="31"/>
      <c r="G361" s="31">
        <v>3288</v>
      </c>
      <c r="H361" s="29"/>
      <c r="I361" s="29"/>
      <c r="J361" s="29">
        <v>24556</v>
      </c>
      <c r="K361" s="29"/>
      <c r="L361" s="29"/>
      <c r="M361" s="29"/>
    </row>
    <row r="362" spans="1:13" s="7" customFormat="1" x14ac:dyDescent="0.2">
      <c r="A362" s="85"/>
      <c r="B362" s="85"/>
      <c r="C362" s="86">
        <f>C360+C361</f>
        <v>118897</v>
      </c>
      <c r="D362" s="86">
        <f t="shared" ref="D362:M362" si="175">D360+D361</f>
        <v>51311</v>
      </c>
      <c r="E362" s="86">
        <f t="shared" si="175"/>
        <v>40178</v>
      </c>
      <c r="F362" s="86">
        <f t="shared" si="175"/>
        <v>11133</v>
      </c>
      <c r="G362" s="86">
        <f t="shared" si="175"/>
        <v>38658</v>
      </c>
      <c r="H362" s="86">
        <f t="shared" si="175"/>
        <v>0</v>
      </c>
      <c r="I362" s="86">
        <f t="shared" si="175"/>
        <v>0</v>
      </c>
      <c r="J362" s="86">
        <f t="shared" si="175"/>
        <v>28928</v>
      </c>
      <c r="K362" s="86">
        <f t="shared" si="175"/>
        <v>0</v>
      </c>
      <c r="L362" s="86">
        <f t="shared" si="175"/>
        <v>0</v>
      </c>
      <c r="M362" s="86">
        <f t="shared" si="175"/>
        <v>0</v>
      </c>
    </row>
    <row r="363" spans="1:13" s="7" customFormat="1" x14ac:dyDescent="0.2">
      <c r="A363" s="27"/>
      <c r="B363" s="74" t="s">
        <v>47</v>
      </c>
      <c r="C363" s="29">
        <f t="shared" si="170"/>
        <v>226466</v>
      </c>
      <c r="D363" s="29">
        <f>SUM(E363:F363)</f>
        <v>18500</v>
      </c>
      <c r="E363" s="31">
        <v>15000</v>
      </c>
      <c r="F363" s="31">
        <v>3500</v>
      </c>
      <c r="G363" s="31">
        <v>207966</v>
      </c>
      <c r="H363" s="29"/>
      <c r="I363" s="29"/>
      <c r="J363" s="29"/>
      <c r="K363" s="29"/>
      <c r="L363" s="29"/>
      <c r="M363" s="29"/>
    </row>
    <row r="364" spans="1:13" s="7" customFormat="1" x14ac:dyDescent="0.2">
      <c r="A364" s="27"/>
      <c r="B364" s="28"/>
      <c r="C364" s="29">
        <f t="shared" si="170"/>
        <v>17375</v>
      </c>
      <c r="D364" s="29">
        <f>SUM(E364:F364)</f>
        <v>-3661</v>
      </c>
      <c r="E364" s="31">
        <v>-1972</v>
      </c>
      <c r="F364" s="31">
        <v>-1689</v>
      </c>
      <c r="G364" s="31">
        <v>21036</v>
      </c>
      <c r="H364" s="29"/>
      <c r="I364" s="29"/>
      <c r="J364" s="29"/>
      <c r="K364" s="29"/>
      <c r="L364" s="29"/>
      <c r="M364" s="29"/>
    </row>
    <row r="365" spans="1:13" s="7" customFormat="1" x14ac:dyDescent="0.2">
      <c r="A365" s="85"/>
      <c r="B365" s="85"/>
      <c r="C365" s="86">
        <f>C363+C364</f>
        <v>243841</v>
      </c>
      <c r="D365" s="86">
        <f t="shared" ref="D365:M365" si="176">D363+D364</f>
        <v>14839</v>
      </c>
      <c r="E365" s="86">
        <f t="shared" si="176"/>
        <v>13028</v>
      </c>
      <c r="F365" s="86">
        <f t="shared" si="176"/>
        <v>1811</v>
      </c>
      <c r="G365" s="86">
        <f t="shared" si="176"/>
        <v>229002</v>
      </c>
      <c r="H365" s="86">
        <f t="shared" si="176"/>
        <v>0</v>
      </c>
      <c r="I365" s="86">
        <f t="shared" si="176"/>
        <v>0</v>
      </c>
      <c r="J365" s="86">
        <f t="shared" si="176"/>
        <v>0</v>
      </c>
      <c r="K365" s="86">
        <f t="shared" si="176"/>
        <v>0</v>
      </c>
      <c r="L365" s="86">
        <f t="shared" si="176"/>
        <v>0</v>
      </c>
      <c r="M365" s="86">
        <f t="shared" si="176"/>
        <v>0</v>
      </c>
    </row>
    <row r="366" spans="1:13" s="7" customFormat="1" x14ac:dyDescent="0.2">
      <c r="A366" s="27"/>
      <c r="B366" s="74" t="s">
        <v>197</v>
      </c>
      <c r="C366" s="29">
        <f t="shared" si="170"/>
        <v>1977721</v>
      </c>
      <c r="D366" s="29">
        <f>SUM(E366:F366)</f>
        <v>0</v>
      </c>
      <c r="E366" s="31"/>
      <c r="F366" s="31"/>
      <c r="G366" s="31"/>
      <c r="H366" s="29"/>
      <c r="I366" s="29"/>
      <c r="J366" s="29">
        <v>1977721</v>
      </c>
      <c r="K366" s="29"/>
      <c r="L366" s="29"/>
      <c r="M366" s="29"/>
    </row>
    <row r="367" spans="1:13" s="7" customFormat="1" x14ac:dyDescent="0.2">
      <c r="A367" s="27"/>
      <c r="B367" s="28"/>
      <c r="C367" s="29">
        <f t="shared" si="170"/>
        <v>296020</v>
      </c>
      <c r="D367" s="29">
        <f>SUM(E367:F367)</f>
        <v>0</v>
      </c>
      <c r="E367" s="31"/>
      <c r="F367" s="31"/>
      <c r="G367" s="31">
        <v>2484</v>
      </c>
      <c r="H367" s="29"/>
      <c r="I367" s="29"/>
      <c r="J367" s="29">
        <v>293536</v>
      </c>
      <c r="K367" s="29"/>
      <c r="L367" s="29"/>
      <c r="M367" s="29"/>
    </row>
    <row r="368" spans="1:13" s="7" customFormat="1" x14ac:dyDescent="0.2">
      <c r="A368" s="85"/>
      <c r="B368" s="85"/>
      <c r="C368" s="86">
        <f>C366+C367</f>
        <v>2273741</v>
      </c>
      <c r="D368" s="86">
        <f t="shared" ref="D368:M368" si="177">D366+D367</f>
        <v>0</v>
      </c>
      <c r="E368" s="86">
        <f t="shared" si="177"/>
        <v>0</v>
      </c>
      <c r="F368" s="86">
        <f t="shared" si="177"/>
        <v>0</v>
      </c>
      <c r="G368" s="86">
        <f t="shared" si="177"/>
        <v>2484</v>
      </c>
      <c r="H368" s="86">
        <f t="shared" si="177"/>
        <v>0</v>
      </c>
      <c r="I368" s="86">
        <f t="shared" si="177"/>
        <v>0</v>
      </c>
      <c r="J368" s="86">
        <f t="shared" si="177"/>
        <v>2271257</v>
      </c>
      <c r="K368" s="86">
        <f t="shared" si="177"/>
        <v>0</v>
      </c>
      <c r="L368" s="86">
        <f t="shared" si="177"/>
        <v>0</v>
      </c>
      <c r="M368" s="86">
        <f t="shared" si="177"/>
        <v>0</v>
      </c>
    </row>
    <row r="369" spans="1:13" s="7" customFormat="1" ht="11.25" customHeight="1" x14ac:dyDescent="0.2">
      <c r="A369" s="27"/>
      <c r="B369" s="74"/>
      <c r="C369" s="29">
        <f t="shared" si="170"/>
        <v>0</v>
      </c>
      <c r="D369" s="29">
        <f>SUM(E369:F369)</f>
        <v>0</v>
      </c>
      <c r="E369" s="31"/>
      <c r="F369" s="31"/>
      <c r="G369" s="31"/>
      <c r="H369" s="29"/>
      <c r="I369" s="29"/>
      <c r="J369" s="29"/>
      <c r="K369" s="29"/>
      <c r="L369" s="29"/>
      <c r="M369" s="29"/>
    </row>
    <row r="370" spans="1:13" s="7" customFormat="1" x14ac:dyDescent="0.2">
      <c r="A370" s="27"/>
      <c r="B370" s="28"/>
      <c r="C370" s="29">
        <f t="shared" si="170"/>
        <v>0</v>
      </c>
      <c r="D370" s="29">
        <f>SUM(E370:F370)</f>
        <v>0</v>
      </c>
      <c r="E370" s="31"/>
      <c r="F370" s="31"/>
      <c r="G370" s="31"/>
      <c r="H370" s="29"/>
      <c r="I370" s="29"/>
      <c r="J370" s="29"/>
      <c r="K370" s="29"/>
      <c r="L370" s="29"/>
      <c r="M370" s="29"/>
    </row>
    <row r="371" spans="1:13" s="7" customFormat="1" x14ac:dyDescent="0.2">
      <c r="A371" s="85"/>
      <c r="B371" s="85"/>
      <c r="C371" s="86">
        <f>C369+C370</f>
        <v>0</v>
      </c>
      <c r="D371" s="86">
        <f t="shared" ref="D371:M371" si="178">D369+D370</f>
        <v>0</v>
      </c>
      <c r="E371" s="86">
        <f t="shared" si="178"/>
        <v>0</v>
      </c>
      <c r="F371" s="86">
        <f t="shared" si="178"/>
        <v>0</v>
      </c>
      <c r="G371" s="86">
        <f t="shared" si="178"/>
        <v>0</v>
      </c>
      <c r="H371" s="86">
        <f t="shared" si="178"/>
        <v>0</v>
      </c>
      <c r="I371" s="86">
        <f t="shared" si="178"/>
        <v>0</v>
      </c>
      <c r="J371" s="86">
        <f t="shared" si="178"/>
        <v>0</v>
      </c>
      <c r="K371" s="86">
        <f t="shared" si="178"/>
        <v>0</v>
      </c>
      <c r="L371" s="86">
        <f t="shared" si="178"/>
        <v>0</v>
      </c>
      <c r="M371" s="86">
        <f t="shared" si="178"/>
        <v>0</v>
      </c>
    </row>
    <row r="372" spans="1:13" s="12" customFormat="1" ht="25.5" x14ac:dyDescent="0.2">
      <c r="A372" s="98" t="s">
        <v>48</v>
      </c>
      <c r="B372" s="98" t="s">
        <v>176</v>
      </c>
      <c r="C372" s="99">
        <f>SUM(C375,C378)</f>
        <v>302606</v>
      </c>
      <c r="D372" s="99">
        <f t="shared" ref="D372:M372" si="179">SUM(D375,D378)</f>
        <v>180660</v>
      </c>
      <c r="E372" s="99">
        <f t="shared" si="179"/>
        <v>145462</v>
      </c>
      <c r="F372" s="99">
        <f t="shared" si="179"/>
        <v>35198</v>
      </c>
      <c r="G372" s="99">
        <f t="shared" si="179"/>
        <v>115790</v>
      </c>
      <c r="H372" s="99">
        <f t="shared" si="179"/>
        <v>0</v>
      </c>
      <c r="I372" s="99">
        <f t="shared" si="179"/>
        <v>0</v>
      </c>
      <c r="J372" s="99">
        <f t="shared" si="179"/>
        <v>6156</v>
      </c>
      <c r="K372" s="99">
        <f t="shared" si="179"/>
        <v>0</v>
      </c>
      <c r="L372" s="99">
        <f t="shared" si="179"/>
        <v>0</v>
      </c>
      <c r="M372" s="99">
        <f t="shared" si="179"/>
        <v>0</v>
      </c>
    </row>
    <row r="373" spans="1:13" s="12" customFormat="1" x14ac:dyDescent="0.2">
      <c r="A373" s="35"/>
      <c r="B373" s="35"/>
      <c r="C373" s="99">
        <f>SUM(C376,C379)</f>
        <v>-7764</v>
      </c>
      <c r="D373" s="99">
        <f t="shared" ref="D373:M373" si="180">SUM(D376,D379)</f>
        <v>-7023</v>
      </c>
      <c r="E373" s="99">
        <f t="shared" si="180"/>
        <v>-6428</v>
      </c>
      <c r="F373" s="99">
        <f t="shared" si="180"/>
        <v>-595</v>
      </c>
      <c r="G373" s="99">
        <f t="shared" si="180"/>
        <v>-1236</v>
      </c>
      <c r="H373" s="99">
        <f t="shared" si="180"/>
        <v>0</v>
      </c>
      <c r="I373" s="99">
        <f t="shared" si="180"/>
        <v>0</v>
      </c>
      <c r="J373" s="99">
        <f t="shared" si="180"/>
        <v>495</v>
      </c>
      <c r="K373" s="99">
        <f t="shared" si="180"/>
        <v>0</v>
      </c>
      <c r="L373" s="99">
        <f t="shared" si="180"/>
        <v>0</v>
      </c>
      <c r="M373" s="99">
        <f t="shared" si="180"/>
        <v>0</v>
      </c>
    </row>
    <row r="374" spans="1:13" s="12" customFormat="1" x14ac:dyDescent="0.2">
      <c r="A374" s="89"/>
      <c r="B374" s="89"/>
      <c r="C374" s="87">
        <f>C372+C373</f>
        <v>294842</v>
      </c>
      <c r="D374" s="87">
        <f t="shared" ref="D374:M374" si="181">D372+D373</f>
        <v>173637</v>
      </c>
      <c r="E374" s="87">
        <f t="shared" si="181"/>
        <v>139034</v>
      </c>
      <c r="F374" s="87">
        <f t="shared" si="181"/>
        <v>34603</v>
      </c>
      <c r="G374" s="87">
        <f t="shared" si="181"/>
        <v>114554</v>
      </c>
      <c r="H374" s="87">
        <f t="shared" si="181"/>
        <v>0</v>
      </c>
      <c r="I374" s="87">
        <f t="shared" si="181"/>
        <v>0</v>
      </c>
      <c r="J374" s="87">
        <f t="shared" si="181"/>
        <v>6651</v>
      </c>
      <c r="K374" s="87">
        <f t="shared" si="181"/>
        <v>0</v>
      </c>
      <c r="L374" s="87">
        <f t="shared" si="181"/>
        <v>0</v>
      </c>
      <c r="M374" s="87">
        <f t="shared" si="181"/>
        <v>0</v>
      </c>
    </row>
    <row r="375" spans="1:13" s="7" customFormat="1" x14ac:dyDescent="0.2">
      <c r="A375" s="27"/>
      <c r="B375" s="74" t="s">
        <v>168</v>
      </c>
      <c r="C375" s="29">
        <f>SUM(D375,G375,H375:M375)</f>
        <v>230063</v>
      </c>
      <c r="D375" s="29">
        <f>SUM(E375:F375)</f>
        <v>179117</v>
      </c>
      <c r="E375" s="31">
        <v>144156</v>
      </c>
      <c r="F375" s="31">
        <v>34961</v>
      </c>
      <c r="G375" s="31">
        <v>44790</v>
      </c>
      <c r="H375" s="29"/>
      <c r="I375" s="29"/>
      <c r="J375" s="29">
        <v>6156</v>
      </c>
      <c r="K375" s="29"/>
      <c r="L375" s="29"/>
      <c r="M375" s="29"/>
    </row>
    <row r="376" spans="1:13" s="7" customFormat="1" x14ac:dyDescent="0.2">
      <c r="A376" s="27"/>
      <c r="B376" s="28"/>
      <c r="C376" s="29">
        <f>SUM(D376,G376,H376:M376)</f>
        <v>-8534</v>
      </c>
      <c r="D376" s="29">
        <f>SUM(E376:F376)</f>
        <v>-7023</v>
      </c>
      <c r="E376" s="31">
        <v>-6428</v>
      </c>
      <c r="F376" s="31">
        <v>-595</v>
      </c>
      <c r="G376" s="31">
        <v>-2006</v>
      </c>
      <c r="H376" s="29"/>
      <c r="I376" s="29"/>
      <c r="J376" s="29">
        <v>495</v>
      </c>
      <c r="K376" s="29"/>
      <c r="L376" s="29"/>
      <c r="M376" s="29"/>
    </row>
    <row r="377" spans="1:13" s="7" customFormat="1" x14ac:dyDescent="0.2">
      <c r="A377" s="85"/>
      <c r="B377" s="85"/>
      <c r="C377" s="86">
        <f>C375+C376</f>
        <v>221529</v>
      </c>
      <c r="D377" s="86">
        <f t="shared" ref="D377:M377" si="182">D375+D376</f>
        <v>172094</v>
      </c>
      <c r="E377" s="86">
        <f t="shared" si="182"/>
        <v>137728</v>
      </c>
      <c r="F377" s="86">
        <f t="shared" si="182"/>
        <v>34366</v>
      </c>
      <c r="G377" s="86">
        <f t="shared" si="182"/>
        <v>42784</v>
      </c>
      <c r="H377" s="86">
        <f t="shared" si="182"/>
        <v>0</v>
      </c>
      <c r="I377" s="86">
        <f t="shared" si="182"/>
        <v>0</v>
      </c>
      <c r="J377" s="86">
        <f t="shared" si="182"/>
        <v>6651</v>
      </c>
      <c r="K377" s="86">
        <f t="shared" si="182"/>
        <v>0</v>
      </c>
      <c r="L377" s="86">
        <f t="shared" si="182"/>
        <v>0</v>
      </c>
      <c r="M377" s="86">
        <f t="shared" si="182"/>
        <v>0</v>
      </c>
    </row>
    <row r="378" spans="1:13" s="7" customFormat="1" x14ac:dyDescent="0.2">
      <c r="A378" s="27"/>
      <c r="B378" s="74" t="s">
        <v>222</v>
      </c>
      <c r="C378" s="29">
        <f>SUM(D378,G378,H378:M378)</f>
        <v>72543</v>
      </c>
      <c r="D378" s="29">
        <f>SUM(E378:F378)</f>
        <v>1543</v>
      </c>
      <c r="E378" s="31">
        <v>1306</v>
      </c>
      <c r="F378" s="31">
        <v>237</v>
      </c>
      <c r="G378" s="31">
        <v>71000</v>
      </c>
      <c r="H378" s="29"/>
      <c r="I378" s="29"/>
      <c r="J378" s="29"/>
      <c r="K378" s="29"/>
      <c r="L378" s="29"/>
      <c r="M378" s="29"/>
    </row>
    <row r="379" spans="1:13" s="7" customFormat="1" x14ac:dyDescent="0.2">
      <c r="A379" s="27"/>
      <c r="B379" s="28"/>
      <c r="C379" s="29">
        <f>SUM(D379,G379,H379:M379)</f>
        <v>770</v>
      </c>
      <c r="D379" s="29">
        <f>SUM(E379:F379)</f>
        <v>0</v>
      </c>
      <c r="E379" s="31"/>
      <c r="F379" s="31"/>
      <c r="G379" s="31">
        <v>770</v>
      </c>
      <c r="H379" s="29"/>
      <c r="I379" s="29"/>
      <c r="J379" s="29"/>
      <c r="K379" s="29"/>
      <c r="L379" s="29"/>
      <c r="M379" s="29"/>
    </row>
    <row r="380" spans="1:13" s="7" customFormat="1" x14ac:dyDescent="0.2">
      <c r="A380" s="85"/>
      <c r="B380" s="85"/>
      <c r="C380" s="86">
        <f>C378+C379</f>
        <v>73313</v>
      </c>
      <c r="D380" s="86">
        <f t="shared" ref="D380:M380" si="183">D378+D379</f>
        <v>1543</v>
      </c>
      <c r="E380" s="86">
        <f t="shared" si="183"/>
        <v>1306</v>
      </c>
      <c r="F380" s="86">
        <f t="shared" si="183"/>
        <v>237</v>
      </c>
      <c r="G380" s="86">
        <f t="shared" si="183"/>
        <v>71770</v>
      </c>
      <c r="H380" s="86">
        <f t="shared" si="183"/>
        <v>0</v>
      </c>
      <c r="I380" s="86">
        <f t="shared" si="183"/>
        <v>0</v>
      </c>
      <c r="J380" s="86">
        <f t="shared" si="183"/>
        <v>0</v>
      </c>
      <c r="K380" s="86">
        <f t="shared" si="183"/>
        <v>0</v>
      </c>
      <c r="L380" s="86">
        <f t="shared" si="183"/>
        <v>0</v>
      </c>
      <c r="M380" s="86">
        <f t="shared" si="183"/>
        <v>0</v>
      </c>
    </row>
    <row r="381" spans="1:13" s="12" customFormat="1" x14ac:dyDescent="0.2">
      <c r="A381" s="98" t="s">
        <v>50</v>
      </c>
      <c r="B381" s="98" t="s">
        <v>51</v>
      </c>
      <c r="C381" s="99">
        <f>SUM(D381,G381,H381:M381)</f>
        <v>126317</v>
      </c>
      <c r="D381" s="99">
        <f>SUM(E381:F381)</f>
        <v>77023</v>
      </c>
      <c r="E381" s="99">
        <v>62070</v>
      </c>
      <c r="F381" s="99">
        <v>14953</v>
      </c>
      <c r="G381" s="99">
        <v>44324</v>
      </c>
      <c r="H381" s="99"/>
      <c r="I381" s="99"/>
      <c r="J381" s="99">
        <v>4970</v>
      </c>
      <c r="K381" s="99"/>
      <c r="L381" s="99"/>
      <c r="M381" s="99"/>
    </row>
    <row r="382" spans="1:13" s="12" customFormat="1" x14ac:dyDescent="0.2">
      <c r="A382" s="35"/>
      <c r="B382" s="35"/>
      <c r="C382" s="39">
        <f>SUM(D382,G382,H382:M382)</f>
        <v>2800</v>
      </c>
      <c r="D382" s="39">
        <f>SUM(E382:F382)</f>
        <v>0</v>
      </c>
      <c r="E382" s="39">
        <v>-662</v>
      </c>
      <c r="F382" s="39">
        <v>662</v>
      </c>
      <c r="G382" s="39">
        <v>-2100</v>
      </c>
      <c r="H382" s="39"/>
      <c r="I382" s="39"/>
      <c r="J382" s="39">
        <v>4900</v>
      </c>
      <c r="K382" s="39"/>
      <c r="L382" s="39"/>
      <c r="M382" s="39"/>
    </row>
    <row r="383" spans="1:13" s="12" customFormat="1" x14ac:dyDescent="0.2">
      <c r="A383" s="89"/>
      <c r="B383" s="89"/>
      <c r="C383" s="87">
        <f>C381+C382</f>
        <v>129117</v>
      </c>
      <c r="D383" s="87">
        <f t="shared" ref="D383:M383" si="184">D381+D382</f>
        <v>77023</v>
      </c>
      <c r="E383" s="87">
        <f t="shared" si="184"/>
        <v>61408</v>
      </c>
      <c r="F383" s="87">
        <f t="shared" si="184"/>
        <v>15615</v>
      </c>
      <c r="G383" s="87">
        <f t="shared" si="184"/>
        <v>42224</v>
      </c>
      <c r="H383" s="87">
        <f t="shared" si="184"/>
        <v>0</v>
      </c>
      <c r="I383" s="87">
        <f t="shared" si="184"/>
        <v>0</v>
      </c>
      <c r="J383" s="87">
        <f t="shared" si="184"/>
        <v>9870</v>
      </c>
      <c r="K383" s="87">
        <f t="shared" si="184"/>
        <v>0</v>
      </c>
      <c r="L383" s="87">
        <f t="shared" si="184"/>
        <v>0</v>
      </c>
      <c r="M383" s="87">
        <f t="shared" si="184"/>
        <v>0</v>
      </c>
    </row>
    <row r="384" spans="1:13" s="12" customFormat="1" x14ac:dyDescent="0.2">
      <c r="A384" s="34"/>
      <c r="B384" s="110" t="s">
        <v>208</v>
      </c>
      <c r="C384" s="36">
        <f>SUM(D384,G384,H384:M384)</f>
        <v>700</v>
      </c>
      <c r="D384" s="36">
        <f>SUM(E384:F384)</f>
        <v>0</v>
      </c>
      <c r="E384" s="39"/>
      <c r="F384" s="39"/>
      <c r="G384" s="39">
        <v>700</v>
      </c>
      <c r="H384" s="36"/>
      <c r="I384" s="36"/>
      <c r="J384" s="36"/>
      <c r="K384" s="36"/>
      <c r="L384" s="36"/>
      <c r="M384" s="36"/>
    </row>
    <row r="385" spans="1:13" s="12" customFormat="1" x14ac:dyDescent="0.2">
      <c r="A385" s="34"/>
      <c r="B385" s="35"/>
      <c r="C385" s="36">
        <f>SUM(D385,G385,H385:M385)</f>
        <v>0</v>
      </c>
      <c r="D385" s="36">
        <f>SUM(E385:F385)</f>
        <v>0</v>
      </c>
      <c r="E385" s="39"/>
      <c r="F385" s="39"/>
      <c r="G385" s="39"/>
      <c r="H385" s="36"/>
      <c r="I385" s="36"/>
      <c r="J385" s="36"/>
      <c r="K385" s="36"/>
      <c r="L385" s="36"/>
      <c r="M385" s="36"/>
    </row>
    <row r="386" spans="1:13" s="12" customFormat="1" x14ac:dyDescent="0.2">
      <c r="A386" s="89"/>
      <c r="B386" s="89"/>
      <c r="C386" s="87">
        <f>C384+C385</f>
        <v>700</v>
      </c>
      <c r="D386" s="87">
        <f t="shared" ref="D386:M386" si="185">D384+D385</f>
        <v>0</v>
      </c>
      <c r="E386" s="87">
        <f t="shared" si="185"/>
        <v>0</v>
      </c>
      <c r="F386" s="87">
        <f t="shared" si="185"/>
        <v>0</v>
      </c>
      <c r="G386" s="87">
        <f t="shared" si="185"/>
        <v>700</v>
      </c>
      <c r="H386" s="87">
        <f t="shared" si="185"/>
        <v>0</v>
      </c>
      <c r="I386" s="87">
        <f t="shared" si="185"/>
        <v>0</v>
      </c>
      <c r="J386" s="87">
        <f t="shared" si="185"/>
        <v>0</v>
      </c>
      <c r="K386" s="87">
        <f t="shared" si="185"/>
        <v>0</v>
      </c>
      <c r="L386" s="87">
        <f t="shared" si="185"/>
        <v>0</v>
      </c>
      <c r="M386" s="87">
        <f t="shared" si="185"/>
        <v>0</v>
      </c>
    </row>
    <row r="387" spans="1:13" s="12" customFormat="1" x14ac:dyDescent="0.2">
      <c r="A387" s="34" t="s">
        <v>52</v>
      </c>
      <c r="B387" s="110" t="s">
        <v>53</v>
      </c>
      <c r="C387" s="36">
        <f>SUM(D387,G387,H387:M387)</f>
        <v>142030</v>
      </c>
      <c r="D387" s="36">
        <f>SUM(E387:F387)</f>
        <v>56634</v>
      </c>
      <c r="E387" s="39">
        <v>45398</v>
      </c>
      <c r="F387" s="39">
        <v>11236</v>
      </c>
      <c r="G387" s="39">
        <v>31507</v>
      </c>
      <c r="H387" s="36">
        <v>45000</v>
      </c>
      <c r="I387" s="36"/>
      <c r="J387" s="36">
        <v>8889</v>
      </c>
      <c r="K387" s="36"/>
      <c r="L387" s="36"/>
      <c r="M387" s="36"/>
    </row>
    <row r="388" spans="1:13" s="12" customFormat="1" x14ac:dyDescent="0.2">
      <c r="A388" s="34"/>
      <c r="B388" s="35"/>
      <c r="C388" s="36">
        <f>SUM(D388,G388,H388:M388)</f>
        <v>0</v>
      </c>
      <c r="D388" s="36">
        <f>SUM(E388:F388)</f>
        <v>-488</v>
      </c>
      <c r="E388" s="39">
        <v>-162</v>
      </c>
      <c r="F388" s="39">
        <v>-326</v>
      </c>
      <c r="G388" s="39">
        <v>3259</v>
      </c>
      <c r="H388" s="36"/>
      <c r="I388" s="36"/>
      <c r="J388" s="36">
        <v>-2771</v>
      </c>
      <c r="K388" s="36"/>
      <c r="L388" s="36"/>
      <c r="M388" s="36"/>
    </row>
    <row r="389" spans="1:13" s="12" customFormat="1" x14ac:dyDescent="0.2">
      <c r="A389" s="89"/>
      <c r="B389" s="89"/>
      <c r="C389" s="87">
        <f>C387+C388</f>
        <v>142030</v>
      </c>
      <c r="D389" s="87">
        <f t="shared" ref="D389:M389" si="186">D387+D388</f>
        <v>56146</v>
      </c>
      <c r="E389" s="87">
        <f t="shared" si="186"/>
        <v>45236</v>
      </c>
      <c r="F389" s="87">
        <f t="shared" si="186"/>
        <v>10910</v>
      </c>
      <c r="G389" s="87">
        <f t="shared" si="186"/>
        <v>34766</v>
      </c>
      <c r="H389" s="87">
        <f t="shared" si="186"/>
        <v>45000</v>
      </c>
      <c r="I389" s="87">
        <f t="shared" si="186"/>
        <v>0</v>
      </c>
      <c r="J389" s="87">
        <f t="shared" si="186"/>
        <v>6118</v>
      </c>
      <c r="K389" s="87">
        <f t="shared" si="186"/>
        <v>0</v>
      </c>
      <c r="L389" s="87">
        <f t="shared" si="186"/>
        <v>0</v>
      </c>
      <c r="M389" s="87">
        <f t="shared" si="186"/>
        <v>0</v>
      </c>
    </row>
    <row r="390" spans="1:13" s="12" customFormat="1" x14ac:dyDescent="0.2">
      <c r="A390" s="37" t="s">
        <v>133</v>
      </c>
      <c r="B390" s="37" t="s">
        <v>123</v>
      </c>
      <c r="C390" s="54">
        <f>C288+C306+C342+C372+C381+C384+C387</f>
        <v>4174979</v>
      </c>
      <c r="D390" s="54">
        <f t="shared" ref="D390:M390" si="187">D288+D306+D342+D372+D381+D384+D387</f>
        <v>1040355</v>
      </c>
      <c r="E390" s="54">
        <f t="shared" si="187"/>
        <v>835162</v>
      </c>
      <c r="F390" s="54">
        <f t="shared" si="187"/>
        <v>205193</v>
      </c>
      <c r="G390" s="54">
        <f t="shared" si="187"/>
        <v>958095</v>
      </c>
      <c r="H390" s="54">
        <f t="shared" si="187"/>
        <v>104300</v>
      </c>
      <c r="I390" s="54">
        <f t="shared" si="187"/>
        <v>0</v>
      </c>
      <c r="J390" s="54">
        <f t="shared" si="187"/>
        <v>2072229</v>
      </c>
      <c r="K390" s="54">
        <f t="shared" si="187"/>
        <v>0</v>
      </c>
      <c r="L390" s="54">
        <f t="shared" si="187"/>
        <v>0</v>
      </c>
      <c r="M390" s="54">
        <f t="shared" si="187"/>
        <v>0</v>
      </c>
    </row>
    <row r="391" spans="1:13" s="12" customFormat="1" x14ac:dyDescent="0.2">
      <c r="A391" s="35"/>
      <c r="B391" s="35"/>
      <c r="C391" s="54">
        <f>C289+C307+C343+C373+C382+C385+C388</f>
        <v>323381</v>
      </c>
      <c r="D391" s="54">
        <f t="shared" ref="D391:M391" si="188">D289+D307+D343+D373+D382+D385+D388</f>
        <v>-15447</v>
      </c>
      <c r="E391" s="54">
        <f t="shared" si="188"/>
        <v>-13814</v>
      </c>
      <c r="F391" s="54">
        <f t="shared" si="188"/>
        <v>-1633</v>
      </c>
      <c r="G391" s="54">
        <f t="shared" si="188"/>
        <v>16189</v>
      </c>
      <c r="H391" s="54">
        <f t="shared" si="188"/>
        <v>0</v>
      </c>
      <c r="I391" s="54">
        <f t="shared" si="188"/>
        <v>0</v>
      </c>
      <c r="J391" s="54">
        <f t="shared" si="188"/>
        <v>322639</v>
      </c>
      <c r="K391" s="54">
        <f t="shared" si="188"/>
        <v>0</v>
      </c>
      <c r="L391" s="54">
        <f t="shared" si="188"/>
        <v>0</v>
      </c>
      <c r="M391" s="54">
        <f t="shared" si="188"/>
        <v>0</v>
      </c>
    </row>
    <row r="392" spans="1:13" s="12" customFormat="1" x14ac:dyDescent="0.2">
      <c r="A392" s="89"/>
      <c r="B392" s="89"/>
      <c r="C392" s="97">
        <f>C390+C391</f>
        <v>4498360</v>
      </c>
      <c r="D392" s="97">
        <f t="shared" ref="D392:M392" si="189">D390+D391</f>
        <v>1024908</v>
      </c>
      <c r="E392" s="97">
        <f t="shared" si="189"/>
        <v>821348</v>
      </c>
      <c r="F392" s="97">
        <f t="shared" si="189"/>
        <v>203560</v>
      </c>
      <c r="G392" s="97">
        <f t="shared" si="189"/>
        <v>974284</v>
      </c>
      <c r="H392" s="97">
        <f t="shared" si="189"/>
        <v>104300</v>
      </c>
      <c r="I392" s="97">
        <f t="shared" si="189"/>
        <v>0</v>
      </c>
      <c r="J392" s="97">
        <f t="shared" si="189"/>
        <v>2394868</v>
      </c>
      <c r="K392" s="97">
        <f t="shared" si="189"/>
        <v>0</v>
      </c>
      <c r="L392" s="97">
        <f t="shared" si="189"/>
        <v>0</v>
      </c>
      <c r="M392" s="97">
        <f t="shared" si="189"/>
        <v>0</v>
      </c>
    </row>
    <row r="393" spans="1:13" s="12" customFormat="1" x14ac:dyDescent="0.2">
      <c r="A393" s="37">
        <v>9</v>
      </c>
      <c r="B393" s="37" t="s">
        <v>55</v>
      </c>
      <c r="C393" s="54">
        <f>C396+C399+C402+C405+C408++C411+C414+C417+C420+C423+C426+C429+C432+C435+C438+C441+C444+C447+C450+C453+C456+C462+C465+C468+C471+C474+C477+C480+C483+C486+C489+C492+C495+C498+C501+C504+C507+C510+C513+C516+C519+C522+C525+C528+C531+C534+C537+C540+C543+C459</f>
        <v>18157867</v>
      </c>
      <c r="D393" s="54">
        <f t="shared" ref="D393:M393" si="190">D396+D399+D402+D405+D408++D411+D414+D417+D420+D423+D426+D429+D432+D435+D438+D441+D444+D447+D450+D453+D456+D462+D465+D468+D471+D474+D477+D480+D483+D486+D489+D492+D495+D498+D501+D504+D507+D510+D513+D516+D519+D522+D525+D528+D531+D534+D537+D540+D543+D459</f>
        <v>9345115</v>
      </c>
      <c r="E393" s="54">
        <f t="shared" si="190"/>
        <v>7471252</v>
      </c>
      <c r="F393" s="54">
        <f t="shared" si="190"/>
        <v>1873863</v>
      </c>
      <c r="G393" s="54">
        <f t="shared" si="190"/>
        <v>3177247</v>
      </c>
      <c r="H393" s="54">
        <f t="shared" si="190"/>
        <v>14076</v>
      </c>
      <c r="I393" s="54">
        <f t="shared" si="190"/>
        <v>0</v>
      </c>
      <c r="J393" s="54">
        <f t="shared" si="190"/>
        <v>5095238</v>
      </c>
      <c r="K393" s="54">
        <f t="shared" si="190"/>
        <v>118943</v>
      </c>
      <c r="L393" s="54">
        <f t="shared" si="190"/>
        <v>407248</v>
      </c>
      <c r="M393" s="54">
        <f t="shared" si="190"/>
        <v>0</v>
      </c>
    </row>
    <row r="394" spans="1:13" s="12" customFormat="1" x14ac:dyDescent="0.2">
      <c r="A394" s="37"/>
      <c r="B394" s="37"/>
      <c r="C394" s="54">
        <f>C397+C400+C403+C406+C409++C412+C415+C418+C421+C424+C427+C430+C433+C436+C439+C442+C445+C448+C451+C454+C457+C463+C466+C469+C472+C475+C478+C481+C484+C487+C490+C493+C496+C499+C502+C505+C508+C511+C514+C517+C520+C523+C526+C529+C532+C535+C538+C541+C544+C460</f>
        <v>79508</v>
      </c>
      <c r="D394" s="54">
        <f t="shared" ref="D394:M394" si="191">D397+D400+D403+D406+D409++D412+D415+D418+D421+D424+D427+D430+D433+D436+D439+D442+D445+D448+D451+D454+D457+D463+D466+D469+D472+D475+D478+D481+D484+D487+D490+D493+D496+D499+D502+D505+D508+D511+D514+D517+D520+D523+D526+D529+D532+D535+D538+D541+D544+D460</f>
        <v>132306</v>
      </c>
      <c r="E394" s="54">
        <f t="shared" si="191"/>
        <v>53042</v>
      </c>
      <c r="F394" s="54">
        <f t="shared" si="191"/>
        <v>79264</v>
      </c>
      <c r="G394" s="54">
        <f t="shared" si="191"/>
        <v>131970</v>
      </c>
      <c r="H394" s="54">
        <f t="shared" si="191"/>
        <v>214</v>
      </c>
      <c r="I394" s="54">
        <f t="shared" si="191"/>
        <v>0</v>
      </c>
      <c r="J394" s="54">
        <f t="shared" si="191"/>
        <v>-198523</v>
      </c>
      <c r="K394" s="54">
        <f t="shared" si="191"/>
        <v>1938</v>
      </c>
      <c r="L394" s="54">
        <f t="shared" si="191"/>
        <v>11603</v>
      </c>
      <c r="M394" s="54">
        <f t="shared" si="191"/>
        <v>0</v>
      </c>
    </row>
    <row r="395" spans="1:13" s="12" customFormat="1" x14ac:dyDescent="0.2">
      <c r="A395" s="37"/>
      <c r="B395" s="37"/>
      <c r="C395" s="54">
        <f>C393+C394</f>
        <v>18237375</v>
      </c>
      <c r="D395" s="54">
        <f t="shared" ref="D395:M395" si="192">D393+D394</f>
        <v>9477421</v>
      </c>
      <c r="E395" s="54">
        <f t="shared" si="192"/>
        <v>7524294</v>
      </c>
      <c r="F395" s="54">
        <f t="shared" si="192"/>
        <v>1953127</v>
      </c>
      <c r="G395" s="54">
        <f t="shared" si="192"/>
        <v>3309217</v>
      </c>
      <c r="H395" s="54">
        <f t="shared" si="192"/>
        <v>14290</v>
      </c>
      <c r="I395" s="54">
        <f t="shared" si="192"/>
        <v>0</v>
      </c>
      <c r="J395" s="54">
        <f t="shared" si="192"/>
        <v>4896715</v>
      </c>
      <c r="K395" s="54">
        <f t="shared" si="192"/>
        <v>120881</v>
      </c>
      <c r="L395" s="54">
        <f t="shared" si="192"/>
        <v>418851</v>
      </c>
      <c r="M395" s="54">
        <f t="shared" si="192"/>
        <v>0</v>
      </c>
    </row>
    <row r="396" spans="1:13" s="59" customFormat="1" ht="25.5" x14ac:dyDescent="0.2">
      <c r="A396" s="55" t="s">
        <v>56</v>
      </c>
      <c r="B396" s="121" t="s">
        <v>179</v>
      </c>
      <c r="C396" s="57">
        <f>SUM(D396,G396,H396:M396)</f>
        <v>692954</v>
      </c>
      <c r="D396" s="57">
        <f>SUM(E396:F396)</f>
        <v>514478</v>
      </c>
      <c r="E396" s="57">
        <v>413957</v>
      </c>
      <c r="F396" s="57">
        <v>100521</v>
      </c>
      <c r="G396" s="57">
        <v>172376</v>
      </c>
      <c r="H396" s="57"/>
      <c r="I396" s="57"/>
      <c r="J396" s="57">
        <v>6100</v>
      </c>
      <c r="K396" s="58"/>
      <c r="L396" s="58"/>
      <c r="M396" s="58"/>
    </row>
    <row r="397" spans="1:13" s="59" customFormat="1" x14ac:dyDescent="0.2">
      <c r="A397" s="55"/>
      <c r="B397" s="56"/>
      <c r="C397" s="57">
        <f>SUM(D397,G397,H397:M397)</f>
        <v>-329</v>
      </c>
      <c r="D397" s="57">
        <f>SUM(E397:F397)</f>
        <v>-329</v>
      </c>
      <c r="E397" s="57">
        <v>-2670</v>
      </c>
      <c r="F397" s="57">
        <v>2341</v>
      </c>
      <c r="G397" s="57">
        <v>-9255</v>
      </c>
      <c r="H397" s="57"/>
      <c r="I397" s="57"/>
      <c r="J397" s="57">
        <v>9255</v>
      </c>
      <c r="K397" s="57"/>
      <c r="L397" s="57"/>
      <c r="M397" s="57"/>
    </row>
    <row r="398" spans="1:13" s="59" customFormat="1" x14ac:dyDescent="0.2">
      <c r="A398" s="102"/>
      <c r="B398" s="102"/>
      <c r="C398" s="103">
        <f>C396+C397</f>
        <v>692625</v>
      </c>
      <c r="D398" s="103">
        <f t="shared" ref="D398:M398" si="193">D396+D397</f>
        <v>514149</v>
      </c>
      <c r="E398" s="103">
        <f t="shared" si="193"/>
        <v>411287</v>
      </c>
      <c r="F398" s="103">
        <f t="shared" si="193"/>
        <v>102862</v>
      </c>
      <c r="G398" s="103">
        <f t="shared" si="193"/>
        <v>163121</v>
      </c>
      <c r="H398" s="103">
        <f t="shared" si="193"/>
        <v>0</v>
      </c>
      <c r="I398" s="103">
        <f t="shared" si="193"/>
        <v>0</v>
      </c>
      <c r="J398" s="103">
        <f t="shared" si="193"/>
        <v>15355</v>
      </c>
      <c r="K398" s="103">
        <f t="shared" si="193"/>
        <v>0</v>
      </c>
      <c r="L398" s="103">
        <f t="shared" si="193"/>
        <v>0</v>
      </c>
      <c r="M398" s="103">
        <f t="shared" si="193"/>
        <v>0</v>
      </c>
    </row>
    <row r="399" spans="1:13" s="59" customFormat="1" ht="25.5" x14ac:dyDescent="0.2">
      <c r="A399" s="55" t="s">
        <v>56</v>
      </c>
      <c r="B399" s="121" t="s">
        <v>57</v>
      </c>
      <c r="C399" s="57">
        <f t="shared" ref="C399:C523" si="194">SUM(D399,G399,H399:M399)</f>
        <v>824979</v>
      </c>
      <c r="D399" s="57">
        <f>SUM(E399:F399)</f>
        <v>471968</v>
      </c>
      <c r="E399" s="57">
        <v>379586</v>
      </c>
      <c r="F399" s="57">
        <v>92382</v>
      </c>
      <c r="G399" s="57">
        <v>149137</v>
      </c>
      <c r="H399" s="57"/>
      <c r="I399" s="57"/>
      <c r="J399" s="57">
        <v>203874</v>
      </c>
      <c r="K399" s="58"/>
      <c r="L399" s="58"/>
      <c r="M399" s="58"/>
    </row>
    <row r="400" spans="1:13" s="59" customFormat="1" x14ac:dyDescent="0.2">
      <c r="A400" s="55"/>
      <c r="B400" s="56"/>
      <c r="C400" s="57">
        <f t="shared" si="194"/>
        <v>-342</v>
      </c>
      <c r="D400" s="57">
        <f t="shared" ref="D400" si="195">SUM(E400:F400)</f>
        <v>-342</v>
      </c>
      <c r="E400" s="57">
        <v>-4442</v>
      </c>
      <c r="F400" s="57">
        <v>4100</v>
      </c>
      <c r="G400" s="57">
        <v>163924</v>
      </c>
      <c r="H400" s="57"/>
      <c r="I400" s="57"/>
      <c r="J400" s="57">
        <v>-163924</v>
      </c>
      <c r="K400" s="58"/>
      <c r="L400" s="58"/>
      <c r="M400" s="58"/>
    </row>
    <row r="401" spans="1:18" s="59" customFormat="1" x14ac:dyDescent="0.2">
      <c r="A401" s="102"/>
      <c r="B401" s="102"/>
      <c r="C401" s="103">
        <f t="shared" ref="C401:M401" si="196">C399+C400</f>
        <v>824637</v>
      </c>
      <c r="D401" s="103">
        <f t="shared" si="196"/>
        <v>471626</v>
      </c>
      <c r="E401" s="103">
        <f t="shared" si="196"/>
        <v>375144</v>
      </c>
      <c r="F401" s="103">
        <f t="shared" si="196"/>
        <v>96482</v>
      </c>
      <c r="G401" s="103">
        <f t="shared" si="196"/>
        <v>313061</v>
      </c>
      <c r="H401" s="103">
        <f t="shared" si="196"/>
        <v>0</v>
      </c>
      <c r="I401" s="103">
        <f t="shared" si="196"/>
        <v>0</v>
      </c>
      <c r="J401" s="103">
        <f t="shared" si="196"/>
        <v>39950</v>
      </c>
      <c r="K401" s="103">
        <f t="shared" si="196"/>
        <v>0</v>
      </c>
      <c r="L401" s="103">
        <f t="shared" si="196"/>
        <v>0</v>
      </c>
      <c r="M401" s="103">
        <f t="shared" si="196"/>
        <v>0</v>
      </c>
    </row>
    <row r="402" spans="1:18" s="59" customFormat="1" ht="25.5" x14ac:dyDescent="0.2">
      <c r="A402" s="55" t="s">
        <v>56</v>
      </c>
      <c r="B402" s="121" t="s">
        <v>58</v>
      </c>
      <c r="C402" s="57">
        <f t="shared" si="194"/>
        <v>608251</v>
      </c>
      <c r="D402" s="57">
        <f>SUM(E402:F402)</f>
        <v>448251</v>
      </c>
      <c r="E402" s="57">
        <v>360884</v>
      </c>
      <c r="F402" s="57">
        <v>87367</v>
      </c>
      <c r="G402" s="57">
        <v>137800</v>
      </c>
      <c r="H402" s="57"/>
      <c r="I402" s="57"/>
      <c r="J402" s="57">
        <v>22200</v>
      </c>
      <c r="K402" s="58"/>
      <c r="L402" s="58"/>
      <c r="M402" s="58"/>
    </row>
    <row r="403" spans="1:18" s="59" customFormat="1" x14ac:dyDescent="0.2">
      <c r="A403" s="55"/>
      <c r="B403" s="56"/>
      <c r="C403" s="57">
        <f t="shared" si="194"/>
        <v>4205</v>
      </c>
      <c r="D403" s="57">
        <f>SUM(E403:F403)</f>
        <v>-314</v>
      </c>
      <c r="E403" s="57">
        <v>-453</v>
      </c>
      <c r="F403" s="57">
        <v>139</v>
      </c>
      <c r="G403" s="57">
        <v>13221</v>
      </c>
      <c r="H403" s="57"/>
      <c r="I403" s="57"/>
      <c r="J403" s="57">
        <v>-8702</v>
      </c>
      <c r="K403" s="58"/>
      <c r="L403" s="58"/>
      <c r="M403" s="58"/>
    </row>
    <row r="404" spans="1:18" s="59" customFormat="1" x14ac:dyDescent="0.2">
      <c r="A404" s="102"/>
      <c r="B404" s="102"/>
      <c r="C404" s="103">
        <f>C402+C403</f>
        <v>612456</v>
      </c>
      <c r="D404" s="103">
        <f t="shared" ref="D404:M404" si="197">D402+D403</f>
        <v>447937</v>
      </c>
      <c r="E404" s="103">
        <f t="shared" si="197"/>
        <v>360431</v>
      </c>
      <c r="F404" s="103">
        <f t="shared" si="197"/>
        <v>87506</v>
      </c>
      <c r="G404" s="103">
        <f t="shared" si="197"/>
        <v>151021</v>
      </c>
      <c r="H404" s="103">
        <f t="shared" si="197"/>
        <v>0</v>
      </c>
      <c r="I404" s="103">
        <f t="shared" si="197"/>
        <v>0</v>
      </c>
      <c r="J404" s="103">
        <f t="shared" si="197"/>
        <v>13498</v>
      </c>
      <c r="K404" s="103">
        <f t="shared" si="197"/>
        <v>0</v>
      </c>
      <c r="L404" s="103">
        <f t="shared" si="197"/>
        <v>0</v>
      </c>
      <c r="M404" s="103">
        <f t="shared" si="197"/>
        <v>0</v>
      </c>
    </row>
    <row r="405" spans="1:18" s="59" customFormat="1" ht="25.5" x14ac:dyDescent="0.2">
      <c r="A405" s="55" t="s">
        <v>56</v>
      </c>
      <c r="B405" s="121" t="s">
        <v>59</v>
      </c>
      <c r="C405" s="57">
        <f t="shared" si="194"/>
        <v>369986</v>
      </c>
      <c r="D405" s="57">
        <f t="shared" ref="D405:D523" si="198">SUM(E405:F405)</f>
        <v>219784</v>
      </c>
      <c r="E405" s="57">
        <v>176770</v>
      </c>
      <c r="F405" s="57">
        <v>43014</v>
      </c>
      <c r="G405" s="57">
        <v>88704</v>
      </c>
      <c r="H405" s="57"/>
      <c r="I405" s="57"/>
      <c r="J405" s="57">
        <v>61498</v>
      </c>
      <c r="K405" s="58"/>
      <c r="L405" s="58"/>
      <c r="M405" s="58"/>
    </row>
    <row r="406" spans="1:18" s="59" customFormat="1" x14ac:dyDescent="0.2">
      <c r="A406" s="55"/>
      <c r="B406" s="56"/>
      <c r="C406" s="57">
        <f t="shared" si="194"/>
        <v>91250</v>
      </c>
      <c r="D406" s="57">
        <f t="shared" si="198"/>
        <v>-162</v>
      </c>
      <c r="E406" s="57">
        <v>-457</v>
      </c>
      <c r="F406" s="57">
        <v>295</v>
      </c>
      <c r="G406" s="57">
        <v>1603</v>
      </c>
      <c r="H406" s="57"/>
      <c r="I406" s="57"/>
      <c r="J406" s="57">
        <v>89809</v>
      </c>
      <c r="K406" s="58"/>
      <c r="L406" s="58"/>
      <c r="M406" s="58"/>
    </row>
    <row r="407" spans="1:18" s="59" customFormat="1" x14ac:dyDescent="0.2">
      <c r="A407" s="102"/>
      <c r="B407" s="102"/>
      <c r="C407" s="103">
        <f>C405+C406</f>
        <v>461236</v>
      </c>
      <c r="D407" s="103">
        <f t="shared" ref="D407:M407" si="199">D405+D406</f>
        <v>219622</v>
      </c>
      <c r="E407" s="103">
        <f t="shared" si="199"/>
        <v>176313</v>
      </c>
      <c r="F407" s="103">
        <f t="shared" si="199"/>
        <v>43309</v>
      </c>
      <c r="G407" s="103">
        <f t="shared" si="199"/>
        <v>90307</v>
      </c>
      <c r="H407" s="103">
        <f t="shared" si="199"/>
        <v>0</v>
      </c>
      <c r="I407" s="103">
        <f t="shared" si="199"/>
        <v>0</v>
      </c>
      <c r="J407" s="103">
        <f t="shared" si="199"/>
        <v>151307</v>
      </c>
      <c r="K407" s="103">
        <f t="shared" si="199"/>
        <v>0</v>
      </c>
      <c r="L407" s="103">
        <f t="shared" si="199"/>
        <v>0</v>
      </c>
      <c r="M407" s="103">
        <f t="shared" si="199"/>
        <v>0</v>
      </c>
    </row>
    <row r="408" spans="1:18" s="59" customFormat="1" ht="25.5" x14ac:dyDescent="0.2">
      <c r="A408" s="55" t="s">
        <v>56</v>
      </c>
      <c r="B408" s="121" t="s">
        <v>60</v>
      </c>
      <c r="C408" s="57">
        <f t="shared" si="194"/>
        <v>329361</v>
      </c>
      <c r="D408" s="57">
        <f t="shared" si="198"/>
        <v>244285</v>
      </c>
      <c r="E408" s="57">
        <v>196513</v>
      </c>
      <c r="F408" s="57">
        <v>47772</v>
      </c>
      <c r="G408" s="57">
        <v>82376</v>
      </c>
      <c r="H408" s="57"/>
      <c r="I408" s="57"/>
      <c r="J408" s="57">
        <v>2700</v>
      </c>
      <c r="K408" s="58"/>
      <c r="L408" s="58"/>
      <c r="M408" s="58"/>
    </row>
    <row r="409" spans="1:18" s="59" customFormat="1" x14ac:dyDescent="0.2">
      <c r="A409" s="55"/>
      <c r="B409" s="56"/>
      <c r="C409" s="57">
        <f t="shared" si="194"/>
        <v>200</v>
      </c>
      <c r="D409" s="57">
        <f t="shared" si="198"/>
        <v>200</v>
      </c>
      <c r="E409" s="57">
        <v>-2083</v>
      </c>
      <c r="F409" s="57">
        <v>2283</v>
      </c>
      <c r="G409" s="57"/>
      <c r="H409" s="57"/>
      <c r="I409" s="57"/>
      <c r="J409" s="57"/>
      <c r="K409" s="58"/>
      <c r="L409" s="58"/>
      <c r="M409" s="58"/>
    </row>
    <row r="410" spans="1:18" s="59" customFormat="1" x14ac:dyDescent="0.2">
      <c r="A410" s="102"/>
      <c r="B410" s="102"/>
      <c r="C410" s="103">
        <f>C408+C409</f>
        <v>329561</v>
      </c>
      <c r="D410" s="103">
        <f t="shared" ref="D410:M410" si="200">D408+D409</f>
        <v>244485</v>
      </c>
      <c r="E410" s="103">
        <f t="shared" si="200"/>
        <v>194430</v>
      </c>
      <c r="F410" s="103">
        <f t="shared" si="200"/>
        <v>50055</v>
      </c>
      <c r="G410" s="103">
        <f t="shared" si="200"/>
        <v>82376</v>
      </c>
      <c r="H410" s="103">
        <f t="shared" si="200"/>
        <v>0</v>
      </c>
      <c r="I410" s="103">
        <f t="shared" si="200"/>
        <v>0</v>
      </c>
      <c r="J410" s="103">
        <f t="shared" si="200"/>
        <v>2700</v>
      </c>
      <c r="K410" s="103">
        <f t="shared" si="200"/>
        <v>0</v>
      </c>
      <c r="L410" s="103">
        <f t="shared" si="200"/>
        <v>0</v>
      </c>
      <c r="M410" s="103">
        <f t="shared" si="200"/>
        <v>0</v>
      </c>
    </row>
    <row r="411" spans="1:18" s="59" customFormat="1" ht="25.5" x14ac:dyDescent="0.2">
      <c r="A411" s="55" t="s">
        <v>56</v>
      </c>
      <c r="B411" s="121" t="s">
        <v>61</v>
      </c>
      <c r="C411" s="57">
        <f t="shared" si="194"/>
        <v>200181</v>
      </c>
      <c r="D411" s="57">
        <f t="shared" si="198"/>
        <v>140598</v>
      </c>
      <c r="E411" s="57">
        <v>112958</v>
      </c>
      <c r="F411" s="57">
        <v>27640</v>
      </c>
      <c r="G411" s="57">
        <v>59083</v>
      </c>
      <c r="H411" s="57"/>
      <c r="I411" s="57"/>
      <c r="J411" s="57">
        <v>500</v>
      </c>
      <c r="K411" s="58"/>
      <c r="L411" s="58"/>
      <c r="M411" s="58"/>
      <c r="R411" s="60"/>
    </row>
    <row r="412" spans="1:18" s="59" customFormat="1" ht="15" x14ac:dyDescent="0.2">
      <c r="A412" s="55"/>
      <c r="B412" s="56"/>
      <c r="C412" s="57">
        <f t="shared" si="194"/>
        <v>-81</v>
      </c>
      <c r="D412" s="57">
        <f t="shared" si="198"/>
        <v>-81</v>
      </c>
      <c r="E412" s="57">
        <v>-65</v>
      </c>
      <c r="F412" s="57">
        <v>-16</v>
      </c>
      <c r="G412" s="57">
        <v>-1183</v>
      </c>
      <c r="H412" s="57"/>
      <c r="I412" s="57"/>
      <c r="J412" s="57">
        <v>1183</v>
      </c>
      <c r="K412" s="58"/>
      <c r="L412" s="58"/>
      <c r="M412" s="58"/>
      <c r="R412" s="60"/>
    </row>
    <row r="413" spans="1:18" s="59" customFormat="1" ht="15" x14ac:dyDescent="0.2">
      <c r="A413" s="102"/>
      <c r="B413" s="102"/>
      <c r="C413" s="103">
        <f>C411+C412</f>
        <v>200100</v>
      </c>
      <c r="D413" s="103">
        <f t="shared" ref="D413:M413" si="201">D411+D412</f>
        <v>140517</v>
      </c>
      <c r="E413" s="103">
        <f t="shared" si="201"/>
        <v>112893</v>
      </c>
      <c r="F413" s="103">
        <f t="shared" si="201"/>
        <v>27624</v>
      </c>
      <c r="G413" s="103">
        <f t="shared" si="201"/>
        <v>57900</v>
      </c>
      <c r="H413" s="103">
        <f t="shared" si="201"/>
        <v>0</v>
      </c>
      <c r="I413" s="103">
        <f t="shared" si="201"/>
        <v>0</v>
      </c>
      <c r="J413" s="103">
        <f t="shared" si="201"/>
        <v>1683</v>
      </c>
      <c r="K413" s="103">
        <f t="shared" si="201"/>
        <v>0</v>
      </c>
      <c r="L413" s="103">
        <f t="shared" si="201"/>
        <v>0</v>
      </c>
      <c r="M413" s="103">
        <f t="shared" si="201"/>
        <v>0</v>
      </c>
      <c r="R413" s="60"/>
    </row>
    <row r="414" spans="1:18" s="59" customFormat="1" x14ac:dyDescent="0.2">
      <c r="A414" s="55" t="s">
        <v>56</v>
      </c>
      <c r="B414" s="79" t="s">
        <v>239</v>
      </c>
      <c r="C414" s="57">
        <f>SUM(D414,G414,H414:M414)</f>
        <v>81143</v>
      </c>
      <c r="D414" s="57">
        <f>SUM(E414:F414)</f>
        <v>47980</v>
      </c>
      <c r="E414" s="57">
        <v>38664</v>
      </c>
      <c r="F414" s="57">
        <v>9316</v>
      </c>
      <c r="G414" s="57">
        <v>30449</v>
      </c>
      <c r="H414" s="57"/>
      <c r="I414" s="57"/>
      <c r="J414" s="57">
        <v>2714</v>
      </c>
      <c r="K414" s="57"/>
      <c r="L414" s="58"/>
      <c r="M414" s="58"/>
    </row>
    <row r="415" spans="1:18" s="59" customFormat="1" x14ac:dyDescent="0.2">
      <c r="A415" s="55"/>
      <c r="B415" s="56"/>
      <c r="C415" s="57">
        <f t="shared" ref="C415" si="202">SUM(D415,G415,H415:M415)</f>
        <v>1751</v>
      </c>
      <c r="D415" s="57">
        <f t="shared" ref="D415" si="203">SUM(E415:F415)</f>
        <v>-25</v>
      </c>
      <c r="E415" s="57">
        <v>-9</v>
      </c>
      <c r="F415" s="57">
        <v>-16</v>
      </c>
      <c r="G415" s="57">
        <v>976</v>
      </c>
      <c r="H415" s="57"/>
      <c r="I415" s="57"/>
      <c r="J415" s="57">
        <v>800</v>
      </c>
      <c r="K415" s="57"/>
      <c r="L415" s="58"/>
      <c r="M415" s="58"/>
    </row>
    <row r="416" spans="1:18" s="59" customFormat="1" x14ac:dyDescent="0.2">
      <c r="A416" s="102"/>
      <c r="B416" s="102"/>
      <c r="C416" s="103">
        <f t="shared" ref="C416:M416" si="204">C414+C415</f>
        <v>82894</v>
      </c>
      <c r="D416" s="103">
        <f t="shared" si="204"/>
        <v>47955</v>
      </c>
      <c r="E416" s="103">
        <f t="shared" si="204"/>
        <v>38655</v>
      </c>
      <c r="F416" s="103">
        <f t="shared" si="204"/>
        <v>9300</v>
      </c>
      <c r="G416" s="103">
        <f t="shared" si="204"/>
        <v>31425</v>
      </c>
      <c r="H416" s="103">
        <f t="shared" si="204"/>
        <v>0</v>
      </c>
      <c r="I416" s="103">
        <f t="shared" si="204"/>
        <v>0</v>
      </c>
      <c r="J416" s="103">
        <f t="shared" si="204"/>
        <v>3514</v>
      </c>
      <c r="K416" s="103">
        <f t="shared" si="204"/>
        <v>0</v>
      </c>
      <c r="L416" s="103">
        <f t="shared" si="204"/>
        <v>0</v>
      </c>
      <c r="M416" s="103">
        <f t="shared" si="204"/>
        <v>0</v>
      </c>
    </row>
    <row r="417" spans="1:13" s="59" customFormat="1" ht="25.5" x14ac:dyDescent="0.2">
      <c r="A417" s="55" t="s">
        <v>56</v>
      </c>
      <c r="B417" s="121" t="s">
        <v>160</v>
      </c>
      <c r="C417" s="57">
        <f>SUM(D417,G417,H417:M417)</f>
        <v>329314</v>
      </c>
      <c r="D417" s="57">
        <f>SUM(E417:F417)</f>
        <v>277182</v>
      </c>
      <c r="E417" s="57">
        <v>219234</v>
      </c>
      <c r="F417" s="57">
        <v>57948</v>
      </c>
      <c r="G417" s="57">
        <v>47082</v>
      </c>
      <c r="H417" s="57"/>
      <c r="I417" s="57"/>
      <c r="J417" s="57">
        <v>5050</v>
      </c>
      <c r="K417" s="58"/>
      <c r="L417" s="58"/>
      <c r="M417" s="58"/>
    </row>
    <row r="418" spans="1:13" s="59" customFormat="1" x14ac:dyDescent="0.2">
      <c r="A418" s="55"/>
      <c r="B418" s="56"/>
      <c r="C418" s="57">
        <f>SUM(D418,G418,H418:M418)</f>
        <v>3756</v>
      </c>
      <c r="D418" s="57">
        <f>SUM(E418:F418)</f>
        <v>0</v>
      </c>
      <c r="E418" s="57">
        <v>-1378</v>
      </c>
      <c r="F418" s="57">
        <v>1378</v>
      </c>
      <c r="G418" s="57">
        <v>4984</v>
      </c>
      <c r="H418" s="57"/>
      <c r="I418" s="57"/>
      <c r="J418" s="57">
        <v>-1228</v>
      </c>
      <c r="K418" s="58"/>
      <c r="L418" s="58"/>
      <c r="M418" s="58"/>
    </row>
    <row r="419" spans="1:13" s="59" customFormat="1" x14ac:dyDescent="0.2">
      <c r="A419" s="102"/>
      <c r="B419" s="102"/>
      <c r="C419" s="103">
        <f>C417+C418</f>
        <v>333070</v>
      </c>
      <c r="D419" s="103">
        <f t="shared" ref="D419:M419" si="205">D417+D418</f>
        <v>277182</v>
      </c>
      <c r="E419" s="103">
        <f t="shared" si="205"/>
        <v>217856</v>
      </c>
      <c r="F419" s="103">
        <f t="shared" si="205"/>
        <v>59326</v>
      </c>
      <c r="G419" s="103">
        <f t="shared" si="205"/>
        <v>52066</v>
      </c>
      <c r="H419" s="103">
        <f t="shared" si="205"/>
        <v>0</v>
      </c>
      <c r="I419" s="103">
        <f t="shared" si="205"/>
        <v>0</v>
      </c>
      <c r="J419" s="103">
        <f t="shared" si="205"/>
        <v>3822</v>
      </c>
      <c r="K419" s="103">
        <f t="shared" si="205"/>
        <v>0</v>
      </c>
      <c r="L419" s="103">
        <f t="shared" si="205"/>
        <v>0</v>
      </c>
      <c r="M419" s="103">
        <f t="shared" si="205"/>
        <v>0</v>
      </c>
    </row>
    <row r="420" spans="1:13" s="59" customFormat="1" x14ac:dyDescent="0.2">
      <c r="A420" s="55" t="s">
        <v>62</v>
      </c>
      <c r="B420" s="121" t="s">
        <v>63</v>
      </c>
      <c r="C420" s="57">
        <f t="shared" si="194"/>
        <v>935320</v>
      </c>
      <c r="D420" s="57">
        <f t="shared" si="198"/>
        <v>780383</v>
      </c>
      <c r="E420" s="57">
        <v>627027</v>
      </c>
      <c r="F420" s="57">
        <v>153356</v>
      </c>
      <c r="G420" s="57">
        <v>125691</v>
      </c>
      <c r="H420" s="57"/>
      <c r="I420" s="57"/>
      <c r="J420" s="57">
        <v>29246</v>
      </c>
      <c r="K420" s="58"/>
      <c r="L420" s="58"/>
      <c r="M420" s="58"/>
    </row>
    <row r="421" spans="1:13" s="59" customFormat="1" x14ac:dyDescent="0.2">
      <c r="A421" s="55"/>
      <c r="B421" s="56"/>
      <c r="C421" s="57">
        <f t="shared" si="194"/>
        <v>-2396</v>
      </c>
      <c r="D421" s="57">
        <f t="shared" si="198"/>
        <v>288</v>
      </c>
      <c r="E421" s="57">
        <v>213</v>
      </c>
      <c r="F421" s="57">
        <v>75</v>
      </c>
      <c r="G421" s="57">
        <v>666</v>
      </c>
      <c r="H421" s="57"/>
      <c r="I421" s="57"/>
      <c r="J421" s="57">
        <v>-3350</v>
      </c>
      <c r="K421" s="58"/>
      <c r="L421" s="58"/>
      <c r="M421" s="58"/>
    </row>
    <row r="422" spans="1:13" s="59" customFormat="1" x14ac:dyDescent="0.2">
      <c r="A422" s="102"/>
      <c r="B422" s="102"/>
      <c r="C422" s="103">
        <f>C420+C421</f>
        <v>932924</v>
      </c>
      <c r="D422" s="103">
        <f t="shared" ref="D422:M422" si="206">D420+D421</f>
        <v>780671</v>
      </c>
      <c r="E422" s="103">
        <f t="shared" si="206"/>
        <v>627240</v>
      </c>
      <c r="F422" s="103">
        <f t="shared" si="206"/>
        <v>153431</v>
      </c>
      <c r="G422" s="103">
        <f t="shared" si="206"/>
        <v>126357</v>
      </c>
      <c r="H422" s="103">
        <f t="shared" si="206"/>
        <v>0</v>
      </c>
      <c r="I422" s="103">
        <f t="shared" si="206"/>
        <v>0</v>
      </c>
      <c r="J422" s="103">
        <f t="shared" si="206"/>
        <v>25896</v>
      </c>
      <c r="K422" s="103">
        <f t="shared" si="206"/>
        <v>0</v>
      </c>
      <c r="L422" s="103">
        <f t="shared" si="206"/>
        <v>0</v>
      </c>
      <c r="M422" s="103">
        <f t="shared" si="206"/>
        <v>0</v>
      </c>
    </row>
    <row r="423" spans="1:13" s="59" customFormat="1" x14ac:dyDescent="0.2">
      <c r="A423" s="55" t="s">
        <v>62</v>
      </c>
      <c r="B423" s="121" t="s">
        <v>64</v>
      </c>
      <c r="C423" s="57">
        <f t="shared" si="194"/>
        <v>1682096</v>
      </c>
      <c r="D423" s="57">
        <f t="shared" si="198"/>
        <v>1263378</v>
      </c>
      <c r="E423" s="57">
        <v>1015879</v>
      </c>
      <c r="F423" s="57">
        <v>247499</v>
      </c>
      <c r="G423" s="57">
        <v>385099</v>
      </c>
      <c r="H423" s="57"/>
      <c r="I423" s="57"/>
      <c r="J423" s="57">
        <v>33619</v>
      </c>
      <c r="K423" s="58"/>
      <c r="L423" s="58"/>
      <c r="M423" s="58"/>
    </row>
    <row r="424" spans="1:13" s="59" customFormat="1" x14ac:dyDescent="0.2">
      <c r="A424" s="55"/>
      <c r="B424" s="56"/>
      <c r="C424" s="57">
        <f t="shared" si="194"/>
        <v>22016</v>
      </c>
      <c r="D424" s="57">
        <f t="shared" si="198"/>
        <v>-1779</v>
      </c>
      <c r="E424" s="57">
        <v>-6521</v>
      </c>
      <c r="F424" s="57">
        <v>4742</v>
      </c>
      <c r="G424" s="57">
        <v>23524</v>
      </c>
      <c r="H424" s="57"/>
      <c r="I424" s="57"/>
      <c r="J424" s="57">
        <v>271</v>
      </c>
      <c r="K424" s="58"/>
      <c r="L424" s="58"/>
      <c r="M424" s="58"/>
    </row>
    <row r="425" spans="1:13" s="59" customFormat="1" x14ac:dyDescent="0.2">
      <c r="A425" s="102"/>
      <c r="B425" s="102"/>
      <c r="C425" s="103">
        <f>C423+C424</f>
        <v>1704112</v>
      </c>
      <c r="D425" s="103">
        <f t="shared" ref="D425:M425" si="207">D423+D424</f>
        <v>1261599</v>
      </c>
      <c r="E425" s="103">
        <f t="shared" si="207"/>
        <v>1009358</v>
      </c>
      <c r="F425" s="103">
        <f t="shared" si="207"/>
        <v>252241</v>
      </c>
      <c r="G425" s="103">
        <f t="shared" si="207"/>
        <v>408623</v>
      </c>
      <c r="H425" s="103">
        <f t="shared" si="207"/>
        <v>0</v>
      </c>
      <c r="I425" s="103">
        <f t="shared" si="207"/>
        <v>0</v>
      </c>
      <c r="J425" s="103">
        <f t="shared" si="207"/>
        <v>33890</v>
      </c>
      <c r="K425" s="103">
        <f t="shared" si="207"/>
        <v>0</v>
      </c>
      <c r="L425" s="103">
        <f t="shared" si="207"/>
        <v>0</v>
      </c>
      <c r="M425" s="103">
        <f t="shared" si="207"/>
        <v>0</v>
      </c>
    </row>
    <row r="426" spans="1:13" s="59" customFormat="1" x14ac:dyDescent="0.2">
      <c r="A426" s="55" t="s">
        <v>62</v>
      </c>
      <c r="B426" s="121" t="s">
        <v>191</v>
      </c>
      <c r="C426" s="57">
        <f t="shared" si="194"/>
        <v>422236</v>
      </c>
      <c r="D426" s="57">
        <f t="shared" si="198"/>
        <v>306464</v>
      </c>
      <c r="E426" s="57">
        <v>244588</v>
      </c>
      <c r="F426" s="57">
        <v>61876</v>
      </c>
      <c r="G426" s="57">
        <v>103356</v>
      </c>
      <c r="H426" s="57"/>
      <c r="I426" s="57"/>
      <c r="J426" s="57">
        <v>12416</v>
      </c>
      <c r="K426" s="58"/>
      <c r="L426" s="58"/>
      <c r="M426" s="58"/>
    </row>
    <row r="427" spans="1:13" s="59" customFormat="1" x14ac:dyDescent="0.2">
      <c r="A427" s="55"/>
      <c r="B427" s="56"/>
      <c r="C427" s="57">
        <f t="shared" si="194"/>
        <v>-6370</v>
      </c>
      <c r="D427" s="57">
        <f t="shared" si="198"/>
        <v>-6291</v>
      </c>
      <c r="E427" s="57">
        <v>-20481</v>
      </c>
      <c r="F427" s="57">
        <v>14190</v>
      </c>
      <c r="G427" s="57">
        <v>-767</v>
      </c>
      <c r="H427" s="57"/>
      <c r="I427" s="57"/>
      <c r="J427" s="57">
        <v>688</v>
      </c>
      <c r="K427" s="58"/>
      <c r="L427" s="58"/>
      <c r="M427" s="58"/>
    </row>
    <row r="428" spans="1:13" s="59" customFormat="1" x14ac:dyDescent="0.2">
      <c r="A428" s="102"/>
      <c r="B428" s="102"/>
      <c r="C428" s="103">
        <f>C426+C427</f>
        <v>415866</v>
      </c>
      <c r="D428" s="103">
        <f t="shared" ref="D428:M428" si="208">D426+D427</f>
        <v>300173</v>
      </c>
      <c r="E428" s="103">
        <f t="shared" si="208"/>
        <v>224107</v>
      </c>
      <c r="F428" s="103">
        <f t="shared" si="208"/>
        <v>76066</v>
      </c>
      <c r="G428" s="103">
        <f t="shared" si="208"/>
        <v>102589</v>
      </c>
      <c r="H428" s="103">
        <f t="shared" si="208"/>
        <v>0</v>
      </c>
      <c r="I428" s="103">
        <f t="shared" si="208"/>
        <v>0</v>
      </c>
      <c r="J428" s="103">
        <f t="shared" si="208"/>
        <v>13104</v>
      </c>
      <c r="K428" s="103">
        <f t="shared" si="208"/>
        <v>0</v>
      </c>
      <c r="L428" s="103">
        <f t="shared" si="208"/>
        <v>0</v>
      </c>
      <c r="M428" s="103">
        <f t="shared" si="208"/>
        <v>0</v>
      </c>
    </row>
    <row r="429" spans="1:13" s="59" customFormat="1" x14ac:dyDescent="0.2">
      <c r="A429" s="55" t="s">
        <v>62</v>
      </c>
      <c r="B429" s="121" t="s">
        <v>65</v>
      </c>
      <c r="C429" s="57">
        <f t="shared" si="194"/>
        <v>440843</v>
      </c>
      <c r="D429" s="57">
        <f t="shared" si="198"/>
        <v>309746</v>
      </c>
      <c r="E429" s="57">
        <v>249269</v>
      </c>
      <c r="F429" s="57">
        <v>60477</v>
      </c>
      <c r="G429" s="57">
        <v>125795</v>
      </c>
      <c r="H429" s="57"/>
      <c r="I429" s="57"/>
      <c r="J429" s="57">
        <v>5302</v>
      </c>
      <c r="K429" s="58"/>
      <c r="L429" s="58"/>
      <c r="M429" s="58"/>
    </row>
    <row r="430" spans="1:13" s="59" customFormat="1" x14ac:dyDescent="0.2">
      <c r="A430" s="55"/>
      <c r="B430" s="56"/>
      <c r="C430" s="57">
        <f t="shared" si="194"/>
        <v>6903</v>
      </c>
      <c r="D430" s="57">
        <f t="shared" si="198"/>
        <v>6437</v>
      </c>
      <c r="E430" s="57">
        <v>1924</v>
      </c>
      <c r="F430" s="57">
        <v>4513</v>
      </c>
      <c r="G430" s="57">
        <v>-2573</v>
      </c>
      <c r="H430" s="57"/>
      <c r="I430" s="57"/>
      <c r="J430" s="57">
        <v>3039</v>
      </c>
      <c r="K430" s="58"/>
      <c r="L430" s="58"/>
      <c r="M430" s="58"/>
    </row>
    <row r="431" spans="1:13" s="59" customFormat="1" x14ac:dyDescent="0.2">
      <c r="A431" s="102"/>
      <c r="B431" s="102"/>
      <c r="C431" s="103">
        <f>C429+C430</f>
        <v>447746</v>
      </c>
      <c r="D431" s="103">
        <f t="shared" ref="D431:M431" si="209">D429+D430</f>
        <v>316183</v>
      </c>
      <c r="E431" s="103">
        <f t="shared" si="209"/>
        <v>251193</v>
      </c>
      <c r="F431" s="103">
        <f t="shared" si="209"/>
        <v>64990</v>
      </c>
      <c r="G431" s="103">
        <f t="shared" si="209"/>
        <v>123222</v>
      </c>
      <c r="H431" s="103">
        <f t="shared" si="209"/>
        <v>0</v>
      </c>
      <c r="I431" s="103">
        <f t="shared" si="209"/>
        <v>0</v>
      </c>
      <c r="J431" s="103">
        <f t="shared" si="209"/>
        <v>8341</v>
      </c>
      <c r="K431" s="103">
        <f t="shared" si="209"/>
        <v>0</v>
      </c>
      <c r="L431" s="103">
        <f t="shared" si="209"/>
        <v>0</v>
      </c>
      <c r="M431" s="103">
        <f t="shared" si="209"/>
        <v>0</v>
      </c>
    </row>
    <row r="432" spans="1:13" s="59" customFormat="1" x14ac:dyDescent="0.2">
      <c r="A432" s="55" t="s">
        <v>62</v>
      </c>
      <c r="B432" s="121" t="s">
        <v>189</v>
      </c>
      <c r="C432" s="57">
        <f t="shared" si="194"/>
        <v>193888</v>
      </c>
      <c r="D432" s="57">
        <f t="shared" si="198"/>
        <v>159202</v>
      </c>
      <c r="E432" s="57">
        <v>106434</v>
      </c>
      <c r="F432" s="57">
        <v>52768</v>
      </c>
      <c r="G432" s="57">
        <v>34347</v>
      </c>
      <c r="H432" s="57"/>
      <c r="I432" s="57"/>
      <c r="J432" s="57">
        <v>339</v>
      </c>
      <c r="K432" s="58"/>
      <c r="L432" s="58"/>
      <c r="M432" s="58"/>
    </row>
    <row r="433" spans="1:13" s="59" customFormat="1" x14ac:dyDescent="0.2">
      <c r="A433" s="55"/>
      <c r="B433" s="56"/>
      <c r="C433" s="57">
        <f t="shared" si="194"/>
        <v>450</v>
      </c>
      <c r="D433" s="57">
        <f t="shared" si="198"/>
        <v>476</v>
      </c>
      <c r="E433" s="57">
        <v>-4265</v>
      </c>
      <c r="F433" s="57">
        <v>4741</v>
      </c>
      <c r="G433" s="57">
        <v>-26</v>
      </c>
      <c r="H433" s="57"/>
      <c r="I433" s="57"/>
      <c r="J433" s="57"/>
      <c r="K433" s="58"/>
      <c r="L433" s="58"/>
      <c r="M433" s="58"/>
    </row>
    <row r="434" spans="1:13" s="59" customFormat="1" x14ac:dyDescent="0.2">
      <c r="A434" s="102"/>
      <c r="B434" s="102"/>
      <c r="C434" s="103">
        <f>C432+C433</f>
        <v>194338</v>
      </c>
      <c r="D434" s="103">
        <f t="shared" ref="D434:M434" si="210">D432+D433</f>
        <v>159678</v>
      </c>
      <c r="E434" s="103">
        <f t="shared" si="210"/>
        <v>102169</v>
      </c>
      <c r="F434" s="103">
        <f t="shared" si="210"/>
        <v>57509</v>
      </c>
      <c r="G434" s="103">
        <f t="shared" si="210"/>
        <v>34321</v>
      </c>
      <c r="H434" s="103">
        <f t="shared" si="210"/>
        <v>0</v>
      </c>
      <c r="I434" s="103">
        <f t="shared" si="210"/>
        <v>0</v>
      </c>
      <c r="J434" s="103">
        <f t="shared" si="210"/>
        <v>339</v>
      </c>
      <c r="K434" s="103">
        <f t="shared" si="210"/>
        <v>0</v>
      </c>
      <c r="L434" s="103">
        <f t="shared" si="210"/>
        <v>0</v>
      </c>
      <c r="M434" s="103">
        <f t="shared" si="210"/>
        <v>0</v>
      </c>
    </row>
    <row r="435" spans="1:13" s="59" customFormat="1" x14ac:dyDescent="0.2">
      <c r="A435" s="55" t="s">
        <v>62</v>
      </c>
      <c r="B435" s="121" t="s">
        <v>190</v>
      </c>
      <c r="C435" s="57">
        <f t="shared" si="194"/>
        <v>258769</v>
      </c>
      <c r="D435" s="57">
        <f t="shared" si="198"/>
        <v>197388</v>
      </c>
      <c r="E435" s="57">
        <v>158722</v>
      </c>
      <c r="F435" s="57">
        <v>38666</v>
      </c>
      <c r="G435" s="57">
        <v>57624</v>
      </c>
      <c r="H435" s="57"/>
      <c r="I435" s="57"/>
      <c r="J435" s="57">
        <v>3757</v>
      </c>
      <c r="K435" s="58"/>
      <c r="L435" s="58"/>
      <c r="M435" s="58"/>
    </row>
    <row r="436" spans="1:13" s="59" customFormat="1" x14ac:dyDescent="0.2">
      <c r="A436" s="55"/>
      <c r="B436" s="56"/>
      <c r="C436" s="57">
        <f t="shared" si="194"/>
        <v>7304</v>
      </c>
      <c r="D436" s="57">
        <f t="shared" si="198"/>
        <v>4247</v>
      </c>
      <c r="E436" s="57">
        <v>3946</v>
      </c>
      <c r="F436" s="57">
        <v>301</v>
      </c>
      <c r="G436" s="57">
        <v>2321</v>
      </c>
      <c r="H436" s="57"/>
      <c r="I436" s="57"/>
      <c r="J436" s="57">
        <v>736</v>
      </c>
      <c r="K436" s="58"/>
      <c r="L436" s="58"/>
      <c r="M436" s="58"/>
    </row>
    <row r="437" spans="1:13" s="59" customFormat="1" x14ac:dyDescent="0.2">
      <c r="A437" s="102"/>
      <c r="B437" s="102"/>
      <c r="C437" s="103">
        <f>C435+C436</f>
        <v>266073</v>
      </c>
      <c r="D437" s="103">
        <f t="shared" ref="D437:M437" si="211">D435+D436</f>
        <v>201635</v>
      </c>
      <c r="E437" s="103">
        <f t="shared" si="211"/>
        <v>162668</v>
      </c>
      <c r="F437" s="103">
        <f t="shared" si="211"/>
        <v>38967</v>
      </c>
      <c r="G437" s="103">
        <f t="shared" si="211"/>
        <v>59945</v>
      </c>
      <c r="H437" s="103">
        <f t="shared" si="211"/>
        <v>0</v>
      </c>
      <c r="I437" s="103">
        <f t="shared" si="211"/>
        <v>0</v>
      </c>
      <c r="J437" s="103">
        <f t="shared" si="211"/>
        <v>4493</v>
      </c>
      <c r="K437" s="103">
        <f t="shared" si="211"/>
        <v>0</v>
      </c>
      <c r="L437" s="103">
        <f t="shared" si="211"/>
        <v>0</v>
      </c>
      <c r="M437" s="103">
        <f t="shared" si="211"/>
        <v>0</v>
      </c>
    </row>
    <row r="438" spans="1:13" s="59" customFormat="1" x14ac:dyDescent="0.2">
      <c r="A438" s="55" t="s">
        <v>62</v>
      </c>
      <c r="B438" s="121" t="s">
        <v>66</v>
      </c>
      <c r="C438" s="57">
        <f t="shared" si="194"/>
        <v>286276</v>
      </c>
      <c r="D438" s="57">
        <f t="shared" si="198"/>
        <v>218951</v>
      </c>
      <c r="E438" s="57">
        <v>176099</v>
      </c>
      <c r="F438" s="57">
        <v>42852</v>
      </c>
      <c r="G438" s="57">
        <v>62996</v>
      </c>
      <c r="H438" s="57"/>
      <c r="I438" s="57"/>
      <c r="J438" s="57">
        <v>4329</v>
      </c>
      <c r="K438" s="58"/>
      <c r="L438" s="58"/>
      <c r="M438" s="58"/>
    </row>
    <row r="439" spans="1:13" s="59" customFormat="1" x14ac:dyDescent="0.2">
      <c r="A439" s="55"/>
      <c r="B439" s="56"/>
      <c r="C439" s="57">
        <f t="shared" si="194"/>
        <v>-207</v>
      </c>
      <c r="D439" s="57">
        <f t="shared" si="198"/>
        <v>-207</v>
      </c>
      <c r="E439" s="57">
        <v>-1247</v>
      </c>
      <c r="F439" s="57">
        <v>1040</v>
      </c>
      <c r="G439" s="57"/>
      <c r="H439" s="57"/>
      <c r="I439" s="57"/>
      <c r="J439" s="57"/>
      <c r="K439" s="58"/>
      <c r="L439" s="58"/>
      <c r="M439" s="58"/>
    </row>
    <row r="440" spans="1:13" s="59" customFormat="1" x14ac:dyDescent="0.2">
      <c r="A440" s="102"/>
      <c r="B440" s="102"/>
      <c r="C440" s="103">
        <f>C438+C439</f>
        <v>286069</v>
      </c>
      <c r="D440" s="103">
        <f t="shared" ref="D440:M440" si="212">D438+D439</f>
        <v>218744</v>
      </c>
      <c r="E440" s="103">
        <f t="shared" si="212"/>
        <v>174852</v>
      </c>
      <c r="F440" s="103">
        <f t="shared" si="212"/>
        <v>43892</v>
      </c>
      <c r="G440" s="103">
        <f t="shared" si="212"/>
        <v>62996</v>
      </c>
      <c r="H440" s="103">
        <f t="shared" si="212"/>
        <v>0</v>
      </c>
      <c r="I440" s="103">
        <f t="shared" si="212"/>
        <v>0</v>
      </c>
      <c r="J440" s="103">
        <f t="shared" si="212"/>
        <v>4329</v>
      </c>
      <c r="K440" s="103">
        <f t="shared" si="212"/>
        <v>0</v>
      </c>
      <c r="L440" s="103">
        <f t="shared" si="212"/>
        <v>0</v>
      </c>
      <c r="M440" s="103">
        <f t="shared" si="212"/>
        <v>0</v>
      </c>
    </row>
    <row r="441" spans="1:13" s="59" customFormat="1" x14ac:dyDescent="0.2">
      <c r="A441" s="55" t="s">
        <v>62</v>
      </c>
      <c r="B441" s="121" t="s">
        <v>67</v>
      </c>
      <c r="C441" s="57">
        <f t="shared" si="194"/>
        <v>237338</v>
      </c>
      <c r="D441" s="57">
        <f t="shared" si="198"/>
        <v>177992</v>
      </c>
      <c r="E441" s="57">
        <v>143090</v>
      </c>
      <c r="F441" s="57">
        <v>34902</v>
      </c>
      <c r="G441" s="57">
        <v>51902</v>
      </c>
      <c r="H441" s="57"/>
      <c r="I441" s="57"/>
      <c r="J441" s="57">
        <v>7444</v>
      </c>
      <c r="K441" s="58"/>
      <c r="L441" s="58"/>
      <c r="M441" s="58"/>
    </row>
    <row r="442" spans="1:13" s="59" customFormat="1" x14ac:dyDescent="0.2">
      <c r="A442" s="55"/>
      <c r="B442" s="56"/>
      <c r="C442" s="57">
        <f t="shared" si="194"/>
        <v>-1981</v>
      </c>
      <c r="D442" s="57">
        <f t="shared" si="198"/>
        <v>-1981</v>
      </c>
      <c r="E442" s="57">
        <v>-1985</v>
      </c>
      <c r="F442" s="57">
        <v>4</v>
      </c>
      <c r="G442" s="57">
        <v>610</v>
      </c>
      <c r="H442" s="57"/>
      <c r="I442" s="57"/>
      <c r="J442" s="57">
        <v>-610</v>
      </c>
      <c r="K442" s="58"/>
      <c r="L442" s="58"/>
      <c r="M442" s="58"/>
    </row>
    <row r="443" spans="1:13" s="59" customFormat="1" x14ac:dyDescent="0.2">
      <c r="A443" s="102"/>
      <c r="B443" s="102"/>
      <c r="C443" s="103">
        <f>C441+C442</f>
        <v>235357</v>
      </c>
      <c r="D443" s="103">
        <f t="shared" ref="D443:M443" si="213">D441+D442</f>
        <v>176011</v>
      </c>
      <c r="E443" s="103">
        <f t="shared" si="213"/>
        <v>141105</v>
      </c>
      <c r="F443" s="103">
        <f t="shared" si="213"/>
        <v>34906</v>
      </c>
      <c r="G443" s="103">
        <f t="shared" si="213"/>
        <v>52512</v>
      </c>
      <c r="H443" s="103">
        <f t="shared" si="213"/>
        <v>0</v>
      </c>
      <c r="I443" s="103">
        <f t="shared" si="213"/>
        <v>0</v>
      </c>
      <c r="J443" s="103">
        <f t="shared" si="213"/>
        <v>6834</v>
      </c>
      <c r="K443" s="103">
        <f t="shared" si="213"/>
        <v>0</v>
      </c>
      <c r="L443" s="103">
        <f t="shared" si="213"/>
        <v>0</v>
      </c>
      <c r="M443" s="103">
        <f t="shared" si="213"/>
        <v>0</v>
      </c>
    </row>
    <row r="444" spans="1:13" s="59" customFormat="1" x14ac:dyDescent="0.2">
      <c r="A444" s="55" t="s">
        <v>62</v>
      </c>
      <c r="B444" s="121" t="s">
        <v>68</v>
      </c>
      <c r="C444" s="57">
        <f t="shared" si="194"/>
        <v>617193</v>
      </c>
      <c r="D444" s="57">
        <f t="shared" si="198"/>
        <v>436101</v>
      </c>
      <c r="E444" s="57">
        <v>351093</v>
      </c>
      <c r="F444" s="57">
        <v>85008</v>
      </c>
      <c r="G444" s="57">
        <v>169823</v>
      </c>
      <c r="H444" s="57"/>
      <c r="I444" s="57"/>
      <c r="J444" s="57">
        <v>11269</v>
      </c>
      <c r="K444" s="57"/>
      <c r="L444" s="58"/>
      <c r="M444" s="58"/>
    </row>
    <row r="445" spans="1:13" s="59" customFormat="1" x14ac:dyDescent="0.2">
      <c r="A445" s="55"/>
      <c r="B445" s="56"/>
      <c r="C445" s="57">
        <f t="shared" si="194"/>
        <v>-167</v>
      </c>
      <c r="D445" s="57">
        <f t="shared" si="198"/>
        <v>-286</v>
      </c>
      <c r="E445" s="57">
        <v>-2192</v>
      </c>
      <c r="F445" s="57">
        <v>1906</v>
      </c>
      <c r="G445" s="57">
        <v>2843</v>
      </c>
      <c r="H445" s="57"/>
      <c r="I445" s="57"/>
      <c r="J445" s="57">
        <v>-2724</v>
      </c>
      <c r="K445" s="57"/>
      <c r="L445" s="58"/>
      <c r="M445" s="58"/>
    </row>
    <row r="446" spans="1:13" s="59" customFormat="1" x14ac:dyDescent="0.2">
      <c r="A446" s="102"/>
      <c r="B446" s="102"/>
      <c r="C446" s="103">
        <f>C444+C445</f>
        <v>617026</v>
      </c>
      <c r="D446" s="103">
        <f t="shared" ref="D446:M446" si="214">D444+D445</f>
        <v>435815</v>
      </c>
      <c r="E446" s="103">
        <f t="shared" si="214"/>
        <v>348901</v>
      </c>
      <c r="F446" s="103">
        <f t="shared" si="214"/>
        <v>86914</v>
      </c>
      <c r="G446" s="103">
        <f t="shared" si="214"/>
        <v>172666</v>
      </c>
      <c r="H446" s="103">
        <f t="shared" si="214"/>
        <v>0</v>
      </c>
      <c r="I446" s="103">
        <f t="shared" si="214"/>
        <v>0</v>
      </c>
      <c r="J446" s="103">
        <f t="shared" si="214"/>
        <v>8545</v>
      </c>
      <c r="K446" s="103">
        <f t="shared" si="214"/>
        <v>0</v>
      </c>
      <c r="L446" s="103">
        <f t="shared" si="214"/>
        <v>0</v>
      </c>
      <c r="M446" s="103">
        <f t="shared" si="214"/>
        <v>0</v>
      </c>
    </row>
    <row r="447" spans="1:13" s="59" customFormat="1" x14ac:dyDescent="0.2">
      <c r="A447" s="55" t="s">
        <v>62</v>
      </c>
      <c r="B447" s="121" t="s">
        <v>69</v>
      </c>
      <c r="C447" s="57">
        <f t="shared" si="194"/>
        <v>367611</v>
      </c>
      <c r="D447" s="57">
        <f t="shared" si="198"/>
        <v>263100</v>
      </c>
      <c r="E447" s="57">
        <v>211094</v>
      </c>
      <c r="F447" s="57">
        <v>52006</v>
      </c>
      <c r="G447" s="57">
        <v>99291</v>
      </c>
      <c r="H447" s="57"/>
      <c r="I447" s="57"/>
      <c r="J447" s="57">
        <v>5220</v>
      </c>
      <c r="K447" s="57"/>
      <c r="L447" s="58"/>
      <c r="M447" s="58"/>
    </row>
    <row r="448" spans="1:13" s="59" customFormat="1" x14ac:dyDescent="0.2">
      <c r="A448" s="55"/>
      <c r="B448" s="56"/>
      <c r="C448" s="57">
        <f t="shared" si="194"/>
        <v>4576</v>
      </c>
      <c r="D448" s="57">
        <f t="shared" si="198"/>
        <v>4936</v>
      </c>
      <c r="E448" s="57">
        <v>4196</v>
      </c>
      <c r="F448" s="57">
        <v>740</v>
      </c>
      <c r="G448" s="57">
        <v>-360</v>
      </c>
      <c r="H448" s="57"/>
      <c r="I448" s="57"/>
      <c r="J448" s="57"/>
      <c r="K448" s="57"/>
      <c r="L448" s="58"/>
      <c r="M448" s="58"/>
    </row>
    <row r="449" spans="1:13" s="59" customFormat="1" x14ac:dyDescent="0.2">
      <c r="A449" s="102"/>
      <c r="B449" s="102"/>
      <c r="C449" s="103">
        <f>C447+C448</f>
        <v>372187</v>
      </c>
      <c r="D449" s="103">
        <f t="shared" ref="D449:M449" si="215">D447+D448</f>
        <v>268036</v>
      </c>
      <c r="E449" s="103">
        <f t="shared" si="215"/>
        <v>215290</v>
      </c>
      <c r="F449" s="103">
        <f t="shared" si="215"/>
        <v>52746</v>
      </c>
      <c r="G449" s="103">
        <f t="shared" si="215"/>
        <v>98931</v>
      </c>
      <c r="H449" s="103">
        <f t="shared" si="215"/>
        <v>0</v>
      </c>
      <c r="I449" s="103">
        <f t="shared" si="215"/>
        <v>0</v>
      </c>
      <c r="J449" s="103">
        <f t="shared" si="215"/>
        <v>5220</v>
      </c>
      <c r="K449" s="103">
        <f t="shared" si="215"/>
        <v>0</v>
      </c>
      <c r="L449" s="103">
        <f t="shared" si="215"/>
        <v>0</v>
      </c>
      <c r="M449" s="103">
        <f t="shared" si="215"/>
        <v>0</v>
      </c>
    </row>
    <row r="450" spans="1:13" s="59" customFormat="1" x14ac:dyDescent="0.2">
      <c r="A450" s="55" t="s">
        <v>62</v>
      </c>
      <c r="B450" s="121" t="s">
        <v>70</v>
      </c>
      <c r="C450" s="57">
        <f t="shared" si="194"/>
        <v>292807</v>
      </c>
      <c r="D450" s="57">
        <f t="shared" si="198"/>
        <v>204987</v>
      </c>
      <c r="E450" s="57">
        <v>164845</v>
      </c>
      <c r="F450" s="57">
        <v>40142</v>
      </c>
      <c r="G450" s="57">
        <v>83288</v>
      </c>
      <c r="H450" s="57"/>
      <c r="I450" s="57"/>
      <c r="J450" s="57">
        <v>4532</v>
      </c>
      <c r="K450" s="57"/>
      <c r="L450" s="58"/>
      <c r="M450" s="58"/>
    </row>
    <row r="451" spans="1:13" s="59" customFormat="1" x14ac:dyDescent="0.2">
      <c r="A451" s="55"/>
      <c r="B451" s="56"/>
      <c r="C451" s="57">
        <f t="shared" si="194"/>
        <v>216</v>
      </c>
      <c r="D451" s="57">
        <f t="shared" si="198"/>
        <v>216</v>
      </c>
      <c r="E451" s="57">
        <v>-10</v>
      </c>
      <c r="F451" s="57">
        <v>226</v>
      </c>
      <c r="G451" s="57">
        <v>-1145</v>
      </c>
      <c r="H451" s="57"/>
      <c r="I451" s="57"/>
      <c r="J451" s="57">
        <v>1145</v>
      </c>
      <c r="K451" s="57"/>
      <c r="L451" s="58"/>
      <c r="M451" s="58"/>
    </row>
    <row r="452" spans="1:13" s="59" customFormat="1" x14ac:dyDescent="0.2">
      <c r="A452" s="102"/>
      <c r="B452" s="102"/>
      <c r="C452" s="103">
        <f>C450+C451</f>
        <v>293023</v>
      </c>
      <c r="D452" s="103">
        <f t="shared" ref="D452:M452" si="216">D450+D451</f>
        <v>205203</v>
      </c>
      <c r="E452" s="103">
        <f t="shared" si="216"/>
        <v>164835</v>
      </c>
      <c r="F452" s="103">
        <f t="shared" si="216"/>
        <v>40368</v>
      </c>
      <c r="G452" s="103">
        <f t="shared" si="216"/>
        <v>82143</v>
      </c>
      <c r="H452" s="103">
        <f t="shared" si="216"/>
        <v>0</v>
      </c>
      <c r="I452" s="103">
        <f t="shared" si="216"/>
        <v>0</v>
      </c>
      <c r="J452" s="103">
        <f t="shared" si="216"/>
        <v>5677</v>
      </c>
      <c r="K452" s="103">
        <f t="shared" si="216"/>
        <v>0</v>
      </c>
      <c r="L452" s="103">
        <f t="shared" si="216"/>
        <v>0</v>
      </c>
      <c r="M452" s="103">
        <f t="shared" si="216"/>
        <v>0</v>
      </c>
    </row>
    <row r="453" spans="1:13" s="59" customFormat="1" x14ac:dyDescent="0.2">
      <c r="A453" s="55" t="s">
        <v>62</v>
      </c>
      <c r="B453" s="121" t="s">
        <v>80</v>
      </c>
      <c r="C453" s="57">
        <f>SUM(D453,G453,H453:M453)</f>
        <v>689174</v>
      </c>
      <c r="D453" s="57">
        <f>SUM(E453:F453)</f>
        <v>581990</v>
      </c>
      <c r="E453" s="57">
        <v>465880</v>
      </c>
      <c r="F453" s="57">
        <v>116110</v>
      </c>
      <c r="G453" s="57">
        <v>99090</v>
      </c>
      <c r="H453" s="57"/>
      <c r="I453" s="57"/>
      <c r="J453" s="57">
        <v>8094</v>
      </c>
      <c r="K453" s="57"/>
      <c r="L453" s="58"/>
      <c r="M453" s="58"/>
    </row>
    <row r="454" spans="1:13" s="59" customFormat="1" x14ac:dyDescent="0.2">
      <c r="A454" s="55"/>
      <c r="B454" s="56"/>
      <c r="C454" s="57">
        <f>SUM(D454,G454,H454:M454)</f>
        <v>1273</v>
      </c>
      <c r="D454" s="57">
        <f>SUM(E454:F454)</f>
        <v>-1377</v>
      </c>
      <c r="E454" s="57">
        <v>-1377</v>
      </c>
      <c r="F454" s="57"/>
      <c r="G454" s="57">
        <v>-6002</v>
      </c>
      <c r="H454" s="57"/>
      <c r="I454" s="57"/>
      <c r="J454" s="57">
        <v>8652</v>
      </c>
      <c r="K454" s="57"/>
      <c r="L454" s="58"/>
      <c r="M454" s="58"/>
    </row>
    <row r="455" spans="1:13" s="59" customFormat="1" x14ac:dyDescent="0.2">
      <c r="A455" s="102"/>
      <c r="B455" s="102"/>
      <c r="C455" s="103">
        <f>C453+C454</f>
        <v>690447</v>
      </c>
      <c r="D455" s="103">
        <f t="shared" ref="D455:M455" si="217">D453+D454</f>
        <v>580613</v>
      </c>
      <c r="E455" s="103">
        <f t="shared" si="217"/>
        <v>464503</v>
      </c>
      <c r="F455" s="103">
        <f t="shared" si="217"/>
        <v>116110</v>
      </c>
      <c r="G455" s="103">
        <f t="shared" si="217"/>
        <v>93088</v>
      </c>
      <c r="H455" s="103">
        <f t="shared" si="217"/>
        <v>0</v>
      </c>
      <c r="I455" s="103">
        <f t="shared" si="217"/>
        <v>0</v>
      </c>
      <c r="J455" s="103">
        <f t="shared" si="217"/>
        <v>16746</v>
      </c>
      <c r="K455" s="103">
        <f t="shared" si="217"/>
        <v>0</v>
      </c>
      <c r="L455" s="103">
        <f t="shared" si="217"/>
        <v>0</v>
      </c>
      <c r="M455" s="103">
        <f t="shared" si="217"/>
        <v>0</v>
      </c>
    </row>
    <row r="456" spans="1:13" s="59" customFormat="1" ht="25.5" x14ac:dyDescent="0.2">
      <c r="A456" s="55" t="s">
        <v>62</v>
      </c>
      <c r="B456" s="121" t="s">
        <v>185</v>
      </c>
      <c r="C456" s="57">
        <f>SUM(D456,G456,H456:M456)</f>
        <v>939564</v>
      </c>
      <c r="D456" s="57">
        <f>SUM(E456:F456)</f>
        <v>690004</v>
      </c>
      <c r="E456" s="57">
        <v>554583</v>
      </c>
      <c r="F456" s="57">
        <v>135421</v>
      </c>
      <c r="G456" s="57">
        <v>196602</v>
      </c>
      <c r="H456" s="57"/>
      <c r="I456" s="57"/>
      <c r="J456" s="57">
        <v>16058</v>
      </c>
      <c r="K456" s="57">
        <v>36900</v>
      </c>
      <c r="L456" s="58"/>
      <c r="M456" s="58"/>
    </row>
    <row r="457" spans="1:13" s="59" customFormat="1" x14ac:dyDescent="0.2">
      <c r="A457" s="55"/>
      <c r="B457" s="56"/>
      <c r="C457" s="57">
        <f>SUM(D457,G457,H457:M457)</f>
        <v>-891</v>
      </c>
      <c r="D457" s="57">
        <f>SUM(E457:F457)</f>
        <v>-891</v>
      </c>
      <c r="E457" s="57">
        <v>-8469</v>
      </c>
      <c r="F457" s="57">
        <v>7578</v>
      </c>
      <c r="G457" s="57">
        <v>-1259</v>
      </c>
      <c r="H457" s="57"/>
      <c r="I457" s="57"/>
      <c r="J457" s="57">
        <v>1259</v>
      </c>
      <c r="K457" s="57"/>
      <c r="L457" s="58"/>
      <c r="M457" s="58"/>
    </row>
    <row r="458" spans="1:13" s="59" customFormat="1" x14ac:dyDescent="0.2">
      <c r="A458" s="102"/>
      <c r="B458" s="102"/>
      <c r="C458" s="103">
        <f>C456+C457</f>
        <v>938673</v>
      </c>
      <c r="D458" s="103">
        <f t="shared" ref="D458:M458" si="218">D456+D457</f>
        <v>689113</v>
      </c>
      <c r="E458" s="103">
        <f t="shared" si="218"/>
        <v>546114</v>
      </c>
      <c r="F458" s="103">
        <f t="shared" si="218"/>
        <v>142999</v>
      </c>
      <c r="G458" s="103">
        <f t="shared" si="218"/>
        <v>195343</v>
      </c>
      <c r="H458" s="103">
        <f t="shared" si="218"/>
        <v>0</v>
      </c>
      <c r="I458" s="103">
        <f t="shared" si="218"/>
        <v>0</v>
      </c>
      <c r="J458" s="103">
        <f t="shared" si="218"/>
        <v>17317</v>
      </c>
      <c r="K458" s="103">
        <f t="shared" si="218"/>
        <v>36900</v>
      </c>
      <c r="L458" s="103">
        <f t="shared" si="218"/>
        <v>0</v>
      </c>
      <c r="M458" s="103">
        <f t="shared" si="218"/>
        <v>0</v>
      </c>
    </row>
    <row r="459" spans="1:13" s="59" customFormat="1" ht="38.25" x14ac:dyDescent="0.2">
      <c r="A459" s="55" t="s">
        <v>62</v>
      </c>
      <c r="B459" s="121" t="s">
        <v>243</v>
      </c>
      <c r="C459" s="57">
        <f>SUM(D459,G459,H459:M459)</f>
        <v>8725</v>
      </c>
      <c r="D459" s="57">
        <f>SUM(E459:F459)</f>
        <v>5376</v>
      </c>
      <c r="E459" s="57">
        <v>4333</v>
      </c>
      <c r="F459" s="57">
        <v>1043</v>
      </c>
      <c r="G459" s="57">
        <v>1984</v>
      </c>
      <c r="H459" s="57"/>
      <c r="I459" s="57"/>
      <c r="J459" s="57"/>
      <c r="K459" s="57">
        <v>1365</v>
      </c>
      <c r="L459" s="58"/>
      <c r="M459" s="58"/>
    </row>
    <row r="460" spans="1:13" s="59" customFormat="1" x14ac:dyDescent="0.2">
      <c r="A460" s="55"/>
      <c r="B460" s="56"/>
      <c r="C460" s="57">
        <f>SUM(D460,G460,H460:M460)</f>
        <v>0</v>
      </c>
      <c r="D460" s="57">
        <f>SUM(E460:F460)</f>
        <v>0</v>
      </c>
      <c r="E460" s="57"/>
      <c r="F460" s="57"/>
      <c r="G460" s="57"/>
      <c r="H460" s="57"/>
      <c r="I460" s="57"/>
      <c r="J460" s="57"/>
      <c r="K460" s="57"/>
      <c r="L460" s="58"/>
      <c r="M460" s="58"/>
    </row>
    <row r="461" spans="1:13" s="59" customFormat="1" x14ac:dyDescent="0.2">
      <c r="A461" s="102"/>
      <c r="B461" s="102"/>
      <c r="C461" s="103">
        <f>C459+C460</f>
        <v>8725</v>
      </c>
      <c r="D461" s="103">
        <f t="shared" ref="D461:M461" si="219">D459+D460</f>
        <v>5376</v>
      </c>
      <c r="E461" s="103">
        <f t="shared" si="219"/>
        <v>4333</v>
      </c>
      <c r="F461" s="103">
        <f t="shared" si="219"/>
        <v>1043</v>
      </c>
      <c r="G461" s="103">
        <f t="shared" si="219"/>
        <v>1984</v>
      </c>
      <c r="H461" s="103">
        <f t="shared" si="219"/>
        <v>0</v>
      </c>
      <c r="I461" s="103">
        <f t="shared" si="219"/>
        <v>0</v>
      </c>
      <c r="J461" s="103">
        <f t="shared" si="219"/>
        <v>0</v>
      </c>
      <c r="K461" s="103">
        <f t="shared" si="219"/>
        <v>1365</v>
      </c>
      <c r="L461" s="103">
        <f t="shared" si="219"/>
        <v>0</v>
      </c>
      <c r="M461" s="103">
        <f t="shared" si="219"/>
        <v>0</v>
      </c>
    </row>
    <row r="462" spans="1:13" s="59" customFormat="1" x14ac:dyDescent="0.2">
      <c r="A462" s="55" t="s">
        <v>62</v>
      </c>
      <c r="B462" s="121" t="s">
        <v>183</v>
      </c>
      <c r="C462" s="57">
        <f t="shared" si="194"/>
        <v>93526</v>
      </c>
      <c r="D462" s="57">
        <f t="shared" si="198"/>
        <v>75306</v>
      </c>
      <c r="E462" s="57">
        <v>48231</v>
      </c>
      <c r="F462" s="57">
        <v>27075</v>
      </c>
      <c r="G462" s="57">
        <v>18220</v>
      </c>
      <c r="H462" s="57"/>
      <c r="I462" s="57"/>
      <c r="J462" s="57"/>
      <c r="K462" s="57"/>
      <c r="L462" s="58"/>
      <c r="M462" s="58"/>
    </row>
    <row r="463" spans="1:13" s="59" customFormat="1" x14ac:dyDescent="0.2">
      <c r="A463" s="55"/>
      <c r="B463" s="56"/>
      <c r="C463" s="57">
        <f t="shared" si="194"/>
        <v>-14000</v>
      </c>
      <c r="D463" s="57">
        <f t="shared" si="198"/>
        <v>0</v>
      </c>
      <c r="E463" s="57"/>
      <c r="F463" s="57"/>
      <c r="G463" s="57">
        <v>-14000</v>
      </c>
      <c r="H463" s="57"/>
      <c r="I463" s="57"/>
      <c r="J463" s="57"/>
      <c r="K463" s="57"/>
      <c r="L463" s="58"/>
      <c r="M463" s="58"/>
    </row>
    <row r="464" spans="1:13" s="59" customFormat="1" x14ac:dyDescent="0.2">
      <c r="A464" s="102"/>
      <c r="B464" s="102"/>
      <c r="C464" s="103">
        <f>C462+C463</f>
        <v>79526</v>
      </c>
      <c r="D464" s="103">
        <f t="shared" ref="D464:M464" si="220">D462+D463</f>
        <v>75306</v>
      </c>
      <c r="E464" s="103">
        <f t="shared" si="220"/>
        <v>48231</v>
      </c>
      <c r="F464" s="103">
        <f t="shared" si="220"/>
        <v>27075</v>
      </c>
      <c r="G464" s="103">
        <f t="shared" si="220"/>
        <v>4220</v>
      </c>
      <c r="H464" s="103">
        <f t="shared" si="220"/>
        <v>0</v>
      </c>
      <c r="I464" s="103">
        <f t="shared" si="220"/>
        <v>0</v>
      </c>
      <c r="J464" s="103">
        <f t="shared" si="220"/>
        <v>0</v>
      </c>
      <c r="K464" s="103">
        <f t="shared" si="220"/>
        <v>0</v>
      </c>
      <c r="L464" s="103">
        <f t="shared" si="220"/>
        <v>0</v>
      </c>
      <c r="M464" s="103">
        <f t="shared" si="220"/>
        <v>0</v>
      </c>
    </row>
    <row r="465" spans="1:13" s="59" customFormat="1" x14ac:dyDescent="0.2">
      <c r="A465" s="55" t="s">
        <v>71</v>
      </c>
      <c r="B465" s="121" t="s">
        <v>72</v>
      </c>
      <c r="C465" s="57">
        <f t="shared" si="194"/>
        <v>721185</v>
      </c>
      <c r="D465" s="57">
        <f t="shared" si="198"/>
        <v>325471</v>
      </c>
      <c r="E465" s="57">
        <v>261683</v>
      </c>
      <c r="F465" s="57">
        <v>63788</v>
      </c>
      <c r="G465" s="57">
        <v>81310</v>
      </c>
      <c r="H465" s="57"/>
      <c r="I465" s="57"/>
      <c r="J465" s="57">
        <v>314404</v>
      </c>
      <c r="K465" s="58"/>
      <c r="L465" s="58"/>
      <c r="M465" s="58"/>
    </row>
    <row r="466" spans="1:13" s="59" customFormat="1" x14ac:dyDescent="0.2">
      <c r="A466" s="55"/>
      <c r="B466" s="56"/>
      <c r="C466" s="57">
        <f t="shared" si="194"/>
        <v>109</v>
      </c>
      <c r="D466" s="57">
        <f t="shared" si="198"/>
        <v>0</v>
      </c>
      <c r="E466" s="57">
        <v>-709</v>
      </c>
      <c r="F466" s="57">
        <v>709</v>
      </c>
      <c r="G466" s="57">
        <v>109</v>
      </c>
      <c r="H466" s="57"/>
      <c r="I466" s="57"/>
      <c r="J466" s="57"/>
      <c r="K466" s="58"/>
      <c r="L466" s="58"/>
      <c r="M466" s="58"/>
    </row>
    <row r="467" spans="1:13" s="59" customFormat="1" x14ac:dyDescent="0.2">
      <c r="A467" s="102"/>
      <c r="B467" s="102"/>
      <c r="C467" s="103">
        <f>C465+C466</f>
        <v>721294</v>
      </c>
      <c r="D467" s="103">
        <f t="shared" ref="D467:M467" si="221">D465+D466</f>
        <v>325471</v>
      </c>
      <c r="E467" s="103">
        <f t="shared" si="221"/>
        <v>260974</v>
      </c>
      <c r="F467" s="103">
        <f t="shared" si="221"/>
        <v>64497</v>
      </c>
      <c r="G467" s="103">
        <f t="shared" si="221"/>
        <v>81419</v>
      </c>
      <c r="H467" s="103">
        <f t="shared" si="221"/>
        <v>0</v>
      </c>
      <c r="I467" s="103">
        <f t="shared" si="221"/>
        <v>0</v>
      </c>
      <c r="J467" s="103">
        <f t="shared" si="221"/>
        <v>314404</v>
      </c>
      <c r="K467" s="103">
        <f t="shared" si="221"/>
        <v>0</v>
      </c>
      <c r="L467" s="103">
        <f t="shared" si="221"/>
        <v>0</v>
      </c>
      <c r="M467" s="103">
        <f t="shared" si="221"/>
        <v>0</v>
      </c>
    </row>
    <row r="468" spans="1:13" s="59" customFormat="1" x14ac:dyDescent="0.2">
      <c r="A468" s="55" t="s">
        <v>71</v>
      </c>
      <c r="B468" s="121" t="s">
        <v>73</v>
      </c>
      <c r="C468" s="57">
        <f t="shared" si="194"/>
        <v>156731</v>
      </c>
      <c r="D468" s="57">
        <f t="shared" si="198"/>
        <v>124027</v>
      </c>
      <c r="E468" s="57">
        <v>99336</v>
      </c>
      <c r="F468" s="57">
        <v>24691</v>
      </c>
      <c r="G468" s="57">
        <v>26957</v>
      </c>
      <c r="H468" s="57"/>
      <c r="I468" s="57"/>
      <c r="J468" s="57">
        <v>5747</v>
      </c>
      <c r="K468" s="58"/>
      <c r="L468" s="58"/>
      <c r="M468" s="58"/>
    </row>
    <row r="469" spans="1:13" s="59" customFormat="1" x14ac:dyDescent="0.2">
      <c r="A469" s="55"/>
      <c r="B469" s="121"/>
      <c r="C469" s="57">
        <f t="shared" si="194"/>
        <v>1500</v>
      </c>
      <c r="D469" s="57">
        <f t="shared" si="198"/>
        <v>252</v>
      </c>
      <c r="E469" s="57">
        <v>252</v>
      </c>
      <c r="F469" s="57"/>
      <c r="G469" s="57">
        <v>779</v>
      </c>
      <c r="H469" s="57"/>
      <c r="I469" s="57"/>
      <c r="J469" s="57">
        <v>469</v>
      </c>
      <c r="K469" s="58"/>
      <c r="L469" s="58"/>
      <c r="M469" s="58"/>
    </row>
    <row r="470" spans="1:13" s="59" customFormat="1" x14ac:dyDescent="0.2">
      <c r="A470" s="102"/>
      <c r="B470" s="102"/>
      <c r="C470" s="103">
        <f>C468+C469</f>
        <v>158231</v>
      </c>
      <c r="D470" s="103">
        <f t="shared" ref="D470:M470" si="222">D468+D469</f>
        <v>124279</v>
      </c>
      <c r="E470" s="103">
        <f t="shared" si="222"/>
        <v>99588</v>
      </c>
      <c r="F470" s="103">
        <f t="shared" si="222"/>
        <v>24691</v>
      </c>
      <c r="G470" s="103">
        <f t="shared" si="222"/>
        <v>27736</v>
      </c>
      <c r="H470" s="103">
        <f t="shared" si="222"/>
        <v>0</v>
      </c>
      <c r="I470" s="103">
        <f t="shared" si="222"/>
        <v>0</v>
      </c>
      <c r="J470" s="103">
        <f t="shared" si="222"/>
        <v>6216</v>
      </c>
      <c r="K470" s="103">
        <f t="shared" si="222"/>
        <v>0</v>
      </c>
      <c r="L470" s="103">
        <f t="shared" si="222"/>
        <v>0</v>
      </c>
      <c r="M470" s="103">
        <f t="shared" si="222"/>
        <v>0</v>
      </c>
    </row>
    <row r="471" spans="1:13" s="59" customFormat="1" x14ac:dyDescent="0.2">
      <c r="A471" s="55" t="s">
        <v>71</v>
      </c>
      <c r="B471" s="121" t="s">
        <v>74</v>
      </c>
      <c r="C471" s="57">
        <f t="shared" si="194"/>
        <v>590236</v>
      </c>
      <c r="D471" s="57">
        <f t="shared" si="198"/>
        <v>309032</v>
      </c>
      <c r="E471" s="57">
        <v>248692</v>
      </c>
      <c r="F471" s="57">
        <v>60340</v>
      </c>
      <c r="G471" s="57">
        <v>127614</v>
      </c>
      <c r="H471" s="57"/>
      <c r="I471" s="57"/>
      <c r="J471" s="57">
        <v>153590</v>
      </c>
      <c r="K471" s="58"/>
      <c r="L471" s="58"/>
      <c r="M471" s="58"/>
    </row>
    <row r="472" spans="1:13" s="59" customFormat="1" x14ac:dyDescent="0.2">
      <c r="A472" s="55"/>
      <c r="B472" s="56"/>
      <c r="C472" s="57">
        <f t="shared" si="194"/>
        <v>2055</v>
      </c>
      <c r="D472" s="57">
        <f t="shared" si="198"/>
        <v>2055</v>
      </c>
      <c r="E472" s="57">
        <v>1725</v>
      </c>
      <c r="F472" s="57">
        <v>330</v>
      </c>
      <c r="G472" s="57">
        <v>-790</v>
      </c>
      <c r="H472" s="57"/>
      <c r="I472" s="57"/>
      <c r="J472" s="57">
        <v>790</v>
      </c>
      <c r="K472" s="58"/>
      <c r="L472" s="58"/>
      <c r="M472" s="58"/>
    </row>
    <row r="473" spans="1:13" s="59" customFormat="1" x14ac:dyDescent="0.2">
      <c r="A473" s="102"/>
      <c r="B473" s="102"/>
      <c r="C473" s="103">
        <f>C471+C472</f>
        <v>592291</v>
      </c>
      <c r="D473" s="103">
        <f t="shared" ref="D473:M473" si="223">D471+D472</f>
        <v>311087</v>
      </c>
      <c r="E473" s="103">
        <f t="shared" si="223"/>
        <v>250417</v>
      </c>
      <c r="F473" s="103">
        <f t="shared" si="223"/>
        <v>60670</v>
      </c>
      <c r="G473" s="103">
        <f t="shared" si="223"/>
        <v>126824</v>
      </c>
      <c r="H473" s="103">
        <f t="shared" si="223"/>
        <v>0</v>
      </c>
      <c r="I473" s="103">
        <f t="shared" si="223"/>
        <v>0</v>
      </c>
      <c r="J473" s="103">
        <f t="shared" si="223"/>
        <v>154380</v>
      </c>
      <c r="K473" s="103">
        <f t="shared" si="223"/>
        <v>0</v>
      </c>
      <c r="L473" s="103">
        <f t="shared" si="223"/>
        <v>0</v>
      </c>
      <c r="M473" s="103">
        <f t="shared" si="223"/>
        <v>0</v>
      </c>
    </row>
    <row r="474" spans="1:13" s="59" customFormat="1" ht="25.5" x14ac:dyDescent="0.2">
      <c r="A474" s="55" t="s">
        <v>79</v>
      </c>
      <c r="B474" s="121" t="s">
        <v>76</v>
      </c>
      <c r="C474" s="57">
        <f t="shared" si="194"/>
        <v>235343</v>
      </c>
      <c r="D474" s="57">
        <f t="shared" si="198"/>
        <v>183074</v>
      </c>
      <c r="E474" s="57">
        <v>145923</v>
      </c>
      <c r="F474" s="57">
        <v>37151</v>
      </c>
      <c r="G474" s="57">
        <v>51469</v>
      </c>
      <c r="H474" s="57"/>
      <c r="I474" s="57"/>
      <c r="J474" s="57">
        <v>800</v>
      </c>
      <c r="K474" s="58"/>
      <c r="L474" s="58"/>
      <c r="M474" s="58"/>
    </row>
    <row r="475" spans="1:13" s="59" customFormat="1" x14ac:dyDescent="0.2">
      <c r="A475" s="55"/>
      <c r="B475" s="56"/>
      <c r="C475" s="57">
        <f t="shared" si="194"/>
        <v>15</v>
      </c>
      <c r="D475" s="57">
        <f t="shared" si="198"/>
        <v>15</v>
      </c>
      <c r="E475" s="57">
        <v>12</v>
      </c>
      <c r="F475" s="57">
        <v>3</v>
      </c>
      <c r="G475" s="57"/>
      <c r="H475" s="57"/>
      <c r="I475" s="57"/>
      <c r="J475" s="57"/>
      <c r="K475" s="58"/>
      <c r="L475" s="58"/>
      <c r="M475" s="58"/>
    </row>
    <row r="476" spans="1:13" s="59" customFormat="1" x14ac:dyDescent="0.2">
      <c r="A476" s="102"/>
      <c r="B476" s="102"/>
      <c r="C476" s="103">
        <f>C474+C475</f>
        <v>235358</v>
      </c>
      <c r="D476" s="103">
        <f t="shared" ref="D476:H476" si="224">D474+D475</f>
        <v>183089</v>
      </c>
      <c r="E476" s="103">
        <f t="shared" si="224"/>
        <v>145935</v>
      </c>
      <c r="F476" s="103">
        <f t="shared" si="224"/>
        <v>37154</v>
      </c>
      <c r="G476" s="103">
        <f t="shared" si="224"/>
        <v>51469</v>
      </c>
      <c r="H476" s="103">
        <f t="shared" si="224"/>
        <v>0</v>
      </c>
      <c r="I476" s="103">
        <f>I474+I475</f>
        <v>0</v>
      </c>
      <c r="J476" s="103">
        <f t="shared" ref="J476" si="225">J474+J475</f>
        <v>800</v>
      </c>
      <c r="K476" s="103">
        <f t="shared" ref="K476" si="226">K474+K475</f>
        <v>0</v>
      </c>
      <c r="L476" s="103">
        <f t="shared" ref="L476" si="227">L474+L475</f>
        <v>0</v>
      </c>
      <c r="M476" s="103">
        <f t="shared" ref="M476" si="228">M474+M475</f>
        <v>0</v>
      </c>
    </row>
    <row r="477" spans="1:13" s="59" customFormat="1" x14ac:dyDescent="0.2">
      <c r="A477" s="55" t="s">
        <v>79</v>
      </c>
      <c r="B477" s="79" t="s">
        <v>248</v>
      </c>
      <c r="C477" s="57">
        <f>SUM(D477,G477,H477:M477)</f>
        <v>0</v>
      </c>
      <c r="D477" s="57">
        <f>SUM(E477:F477)</f>
        <v>0</v>
      </c>
      <c r="E477" s="57"/>
      <c r="F477" s="57"/>
      <c r="G477" s="57"/>
      <c r="H477" s="57"/>
      <c r="I477" s="57"/>
      <c r="J477" s="57"/>
      <c r="K477" s="58"/>
      <c r="L477" s="58"/>
      <c r="M477" s="58"/>
    </row>
    <row r="478" spans="1:13" s="59" customFormat="1" x14ac:dyDescent="0.2">
      <c r="A478" s="55"/>
      <c r="B478" s="61"/>
      <c r="C478" s="57">
        <f>SUM(D478,G478,H478:M478)</f>
        <v>934</v>
      </c>
      <c r="D478" s="57">
        <f>SUM(E478:F478)</f>
        <v>934</v>
      </c>
      <c r="E478" s="57">
        <v>753</v>
      </c>
      <c r="F478" s="57">
        <v>181</v>
      </c>
      <c r="G478" s="57"/>
      <c r="H478" s="57"/>
      <c r="I478" s="57"/>
      <c r="J478" s="57"/>
      <c r="K478" s="58"/>
      <c r="L478" s="58"/>
      <c r="M478" s="58"/>
    </row>
    <row r="479" spans="1:13" s="59" customFormat="1" x14ac:dyDescent="0.2">
      <c r="A479" s="102"/>
      <c r="B479" s="104"/>
      <c r="C479" s="103">
        <f>C477+C478</f>
        <v>934</v>
      </c>
      <c r="D479" s="103">
        <f t="shared" ref="D479:M479" si="229">D477+D478</f>
        <v>934</v>
      </c>
      <c r="E479" s="103">
        <f t="shared" si="229"/>
        <v>753</v>
      </c>
      <c r="F479" s="103">
        <f t="shared" si="229"/>
        <v>181</v>
      </c>
      <c r="G479" s="103">
        <f t="shared" si="229"/>
        <v>0</v>
      </c>
      <c r="H479" s="103">
        <f t="shared" si="229"/>
        <v>0</v>
      </c>
      <c r="I479" s="103">
        <f t="shared" si="229"/>
        <v>0</v>
      </c>
      <c r="J479" s="103">
        <f t="shared" si="229"/>
        <v>0</v>
      </c>
      <c r="K479" s="103">
        <f t="shared" si="229"/>
        <v>0</v>
      </c>
      <c r="L479" s="103">
        <f t="shared" si="229"/>
        <v>0</v>
      </c>
      <c r="M479" s="103">
        <f t="shared" si="229"/>
        <v>0</v>
      </c>
    </row>
    <row r="480" spans="1:13" s="59" customFormat="1" x14ac:dyDescent="0.2">
      <c r="A480" s="55" t="s">
        <v>79</v>
      </c>
      <c r="B480" s="79" t="s">
        <v>194</v>
      </c>
      <c r="C480" s="57">
        <f>SUM(D480,G480,H480:M480)</f>
        <v>6638</v>
      </c>
      <c r="D480" s="57">
        <f>SUM(E480:F480)</f>
        <v>0</v>
      </c>
      <c r="E480" s="57"/>
      <c r="F480" s="57"/>
      <c r="G480" s="57">
        <v>6638</v>
      </c>
      <c r="H480" s="57"/>
      <c r="I480" s="57"/>
      <c r="J480" s="57"/>
      <c r="K480" s="58"/>
      <c r="L480" s="58"/>
      <c r="M480" s="58"/>
    </row>
    <row r="481" spans="1:13" s="59" customFormat="1" x14ac:dyDescent="0.2">
      <c r="A481" s="55"/>
      <c r="B481" s="61"/>
      <c r="C481" s="57">
        <f>SUM(D481,G481,H481:M481)</f>
        <v>3636</v>
      </c>
      <c r="D481" s="57">
        <f>SUM(E481:F481)</f>
        <v>0</v>
      </c>
      <c r="E481" s="57"/>
      <c r="F481" s="57"/>
      <c r="G481" s="57"/>
      <c r="H481" s="57"/>
      <c r="I481" s="57"/>
      <c r="J481" s="57"/>
      <c r="K481" s="58"/>
      <c r="L481" s="58">
        <v>3636</v>
      </c>
      <c r="M481" s="58"/>
    </row>
    <row r="482" spans="1:13" s="59" customFormat="1" x14ac:dyDescent="0.2">
      <c r="A482" s="102"/>
      <c r="B482" s="104"/>
      <c r="C482" s="103">
        <f>C480+C481</f>
        <v>10274</v>
      </c>
      <c r="D482" s="103">
        <f t="shared" ref="D482:M482" si="230">D480+D481</f>
        <v>0</v>
      </c>
      <c r="E482" s="103">
        <f t="shared" si="230"/>
        <v>0</v>
      </c>
      <c r="F482" s="103">
        <f t="shared" si="230"/>
        <v>0</v>
      </c>
      <c r="G482" s="103">
        <f t="shared" si="230"/>
        <v>6638</v>
      </c>
      <c r="H482" s="103">
        <f t="shared" si="230"/>
        <v>0</v>
      </c>
      <c r="I482" s="103">
        <f t="shared" si="230"/>
        <v>0</v>
      </c>
      <c r="J482" s="103">
        <f t="shared" si="230"/>
        <v>0</v>
      </c>
      <c r="K482" s="103">
        <f t="shared" si="230"/>
        <v>0</v>
      </c>
      <c r="L482" s="103">
        <f t="shared" si="230"/>
        <v>3636</v>
      </c>
      <c r="M482" s="103">
        <f t="shared" si="230"/>
        <v>0</v>
      </c>
    </row>
    <row r="483" spans="1:13" s="59" customFormat="1" x14ac:dyDescent="0.2">
      <c r="A483" s="55" t="s">
        <v>79</v>
      </c>
      <c r="B483" s="79" t="s">
        <v>213</v>
      </c>
      <c r="C483" s="57">
        <f>SUM(D483,G483,H483:M483)</f>
        <v>2601</v>
      </c>
      <c r="D483" s="57">
        <f>SUM(E483:F483)</f>
        <v>0</v>
      </c>
      <c r="E483" s="57"/>
      <c r="F483" s="57"/>
      <c r="G483" s="57">
        <v>2601</v>
      </c>
      <c r="H483" s="57"/>
      <c r="I483" s="57"/>
      <c r="J483" s="57"/>
      <c r="K483" s="58"/>
      <c r="L483" s="58"/>
      <c r="M483" s="58"/>
    </row>
    <row r="484" spans="1:13" s="59" customFormat="1" x14ac:dyDescent="0.2">
      <c r="A484" s="55"/>
      <c r="B484" s="61"/>
      <c r="C484" s="57">
        <f>SUM(D484,G484,H484:M484)</f>
        <v>33346</v>
      </c>
      <c r="D484" s="57">
        <f>SUM(E484:F484)</f>
        <v>17620</v>
      </c>
      <c r="E484" s="57">
        <v>14175</v>
      </c>
      <c r="F484" s="57">
        <v>3445</v>
      </c>
      <c r="G484" s="57">
        <v>3904</v>
      </c>
      <c r="H484" s="57"/>
      <c r="I484" s="57"/>
      <c r="J484" s="57">
        <v>77</v>
      </c>
      <c r="K484" s="58">
        <v>11745</v>
      </c>
      <c r="L484" s="58"/>
      <c r="M484" s="58"/>
    </row>
    <row r="485" spans="1:13" s="59" customFormat="1" x14ac:dyDescent="0.2">
      <c r="A485" s="102"/>
      <c r="B485" s="104"/>
      <c r="C485" s="103">
        <f>C483+C484</f>
        <v>35947</v>
      </c>
      <c r="D485" s="103">
        <f t="shared" ref="D485:M485" si="231">D483+D484</f>
        <v>17620</v>
      </c>
      <c r="E485" s="103">
        <f t="shared" si="231"/>
        <v>14175</v>
      </c>
      <c r="F485" s="103">
        <f t="shared" si="231"/>
        <v>3445</v>
      </c>
      <c r="G485" s="103">
        <f t="shared" si="231"/>
        <v>6505</v>
      </c>
      <c r="H485" s="103">
        <f t="shared" si="231"/>
        <v>0</v>
      </c>
      <c r="I485" s="103">
        <f t="shared" si="231"/>
        <v>0</v>
      </c>
      <c r="J485" s="103">
        <f t="shared" si="231"/>
        <v>77</v>
      </c>
      <c r="K485" s="103">
        <f t="shared" si="231"/>
        <v>11745</v>
      </c>
      <c r="L485" s="103">
        <f t="shared" si="231"/>
        <v>0</v>
      </c>
      <c r="M485" s="103">
        <f t="shared" si="231"/>
        <v>0</v>
      </c>
    </row>
    <row r="486" spans="1:13" s="59" customFormat="1" x14ac:dyDescent="0.2">
      <c r="A486" s="55" t="s">
        <v>79</v>
      </c>
      <c r="B486" s="79" t="s">
        <v>232</v>
      </c>
      <c r="C486" s="57">
        <f>SUM(D486,G486,H486:M486)</f>
        <v>224</v>
      </c>
      <c r="D486" s="57">
        <f>SUM(E486:F486)</f>
        <v>0</v>
      </c>
      <c r="E486" s="57"/>
      <c r="F486" s="57"/>
      <c r="G486" s="57">
        <v>224</v>
      </c>
      <c r="H486" s="57"/>
      <c r="I486" s="57"/>
      <c r="J486" s="57"/>
      <c r="K486" s="58"/>
      <c r="L486" s="58"/>
      <c r="M486" s="58"/>
    </row>
    <row r="487" spans="1:13" s="59" customFormat="1" x14ac:dyDescent="0.2">
      <c r="A487" s="55"/>
      <c r="B487" s="61"/>
      <c r="C487" s="57">
        <f>SUM(D487,G487,H487:M487)</f>
        <v>7045</v>
      </c>
      <c r="D487" s="57">
        <f>SUM(E487:F487)</f>
        <v>372</v>
      </c>
      <c r="E487" s="57">
        <v>300</v>
      </c>
      <c r="F487" s="57">
        <v>72</v>
      </c>
      <c r="G487" s="57">
        <v>4063</v>
      </c>
      <c r="H487" s="57"/>
      <c r="I487" s="57"/>
      <c r="J487" s="57"/>
      <c r="K487" s="58">
        <v>2610</v>
      </c>
      <c r="L487" s="58"/>
      <c r="M487" s="58"/>
    </row>
    <row r="488" spans="1:13" s="59" customFormat="1" x14ac:dyDescent="0.2">
      <c r="A488" s="102"/>
      <c r="B488" s="104"/>
      <c r="C488" s="103">
        <f>C486+C487</f>
        <v>7269</v>
      </c>
      <c r="D488" s="103">
        <f t="shared" ref="D488:M488" si="232">D486+D487</f>
        <v>372</v>
      </c>
      <c r="E488" s="103">
        <f t="shared" si="232"/>
        <v>300</v>
      </c>
      <c r="F488" s="103">
        <f t="shared" si="232"/>
        <v>72</v>
      </c>
      <c r="G488" s="103">
        <f t="shared" si="232"/>
        <v>4287</v>
      </c>
      <c r="H488" s="103">
        <f t="shared" si="232"/>
        <v>0</v>
      </c>
      <c r="I488" s="103">
        <f t="shared" si="232"/>
        <v>0</v>
      </c>
      <c r="J488" s="103">
        <f t="shared" si="232"/>
        <v>0</v>
      </c>
      <c r="K488" s="103">
        <f t="shared" si="232"/>
        <v>2610</v>
      </c>
      <c r="L488" s="103">
        <f t="shared" si="232"/>
        <v>0</v>
      </c>
      <c r="M488" s="103">
        <f t="shared" si="232"/>
        <v>0</v>
      </c>
    </row>
    <row r="489" spans="1:13" s="7" customFormat="1" x14ac:dyDescent="0.2">
      <c r="A489" s="27" t="s">
        <v>79</v>
      </c>
      <c r="B489" s="74" t="s">
        <v>77</v>
      </c>
      <c r="C489" s="57">
        <f t="shared" si="194"/>
        <v>109633</v>
      </c>
      <c r="D489" s="62">
        <f t="shared" si="198"/>
        <v>19805</v>
      </c>
      <c r="E489" s="62">
        <v>16514</v>
      </c>
      <c r="F489" s="62">
        <v>3291</v>
      </c>
      <c r="G489" s="62">
        <v>80078</v>
      </c>
      <c r="H489" s="62">
        <v>9750</v>
      </c>
      <c r="I489" s="62"/>
      <c r="J489" s="62"/>
      <c r="K489" s="31"/>
      <c r="L489" s="31"/>
      <c r="M489" s="31"/>
    </row>
    <row r="490" spans="1:13" s="7" customFormat="1" x14ac:dyDescent="0.2">
      <c r="A490" s="27"/>
      <c r="B490" s="28"/>
      <c r="C490" s="57">
        <f t="shared" si="194"/>
        <v>22</v>
      </c>
      <c r="D490" s="62">
        <f t="shared" si="198"/>
        <v>147</v>
      </c>
      <c r="E490" s="62">
        <v>267</v>
      </c>
      <c r="F490" s="62">
        <v>-120</v>
      </c>
      <c r="G490" s="62">
        <v>-553</v>
      </c>
      <c r="H490" s="62">
        <v>214</v>
      </c>
      <c r="I490" s="62"/>
      <c r="J490" s="62">
        <v>214</v>
      </c>
      <c r="K490" s="31"/>
      <c r="L490" s="31"/>
      <c r="M490" s="31"/>
    </row>
    <row r="491" spans="1:13" s="7" customFormat="1" x14ac:dyDescent="0.2">
      <c r="A491" s="85"/>
      <c r="B491" s="85"/>
      <c r="C491" s="103">
        <f>C489+C490</f>
        <v>109655</v>
      </c>
      <c r="D491" s="103">
        <f t="shared" ref="D491:M491" si="233">D489+D490</f>
        <v>19952</v>
      </c>
      <c r="E491" s="103">
        <f t="shared" si="233"/>
        <v>16781</v>
      </c>
      <c r="F491" s="103">
        <f t="shared" si="233"/>
        <v>3171</v>
      </c>
      <c r="G491" s="103">
        <f t="shared" si="233"/>
        <v>79525</v>
      </c>
      <c r="H491" s="103">
        <f t="shared" si="233"/>
        <v>9964</v>
      </c>
      <c r="I491" s="103">
        <f t="shared" si="233"/>
        <v>0</v>
      </c>
      <c r="J491" s="103">
        <f t="shared" si="233"/>
        <v>214</v>
      </c>
      <c r="K491" s="103">
        <f t="shared" si="233"/>
        <v>0</v>
      </c>
      <c r="L491" s="103">
        <f t="shared" si="233"/>
        <v>0</v>
      </c>
      <c r="M491" s="103">
        <f t="shared" si="233"/>
        <v>0</v>
      </c>
    </row>
    <row r="492" spans="1:13" s="7" customFormat="1" ht="38.25" x14ac:dyDescent="0.2">
      <c r="A492" s="27" t="s">
        <v>79</v>
      </c>
      <c r="B492" s="74" t="s">
        <v>78</v>
      </c>
      <c r="C492" s="57">
        <f t="shared" si="194"/>
        <v>339918</v>
      </c>
      <c r="D492" s="62">
        <f t="shared" si="198"/>
        <v>0</v>
      </c>
      <c r="E492" s="62"/>
      <c r="F492" s="62"/>
      <c r="G492" s="62"/>
      <c r="H492" s="62"/>
      <c r="I492" s="62"/>
      <c r="J492" s="62"/>
      <c r="K492" s="31"/>
      <c r="L492" s="31">
        <v>339918</v>
      </c>
      <c r="M492" s="31"/>
    </row>
    <row r="493" spans="1:13" s="7" customFormat="1" x14ac:dyDescent="0.2">
      <c r="A493" s="27"/>
      <c r="B493" s="28"/>
      <c r="C493" s="57">
        <f t="shared" si="194"/>
        <v>0</v>
      </c>
      <c r="D493" s="62">
        <f t="shared" si="198"/>
        <v>0</v>
      </c>
      <c r="E493" s="62"/>
      <c r="F493" s="62"/>
      <c r="G493" s="62"/>
      <c r="H493" s="62"/>
      <c r="I493" s="62"/>
      <c r="J493" s="62"/>
      <c r="K493" s="31"/>
      <c r="L493" s="31"/>
      <c r="M493" s="31"/>
    </row>
    <row r="494" spans="1:13" s="7" customFormat="1" x14ac:dyDescent="0.2">
      <c r="A494" s="85"/>
      <c r="B494" s="85"/>
      <c r="C494" s="103">
        <f>C492+C493</f>
        <v>339918</v>
      </c>
      <c r="D494" s="103">
        <f t="shared" ref="D494:M494" si="234">D492+D493</f>
        <v>0</v>
      </c>
      <c r="E494" s="103">
        <f t="shared" si="234"/>
        <v>0</v>
      </c>
      <c r="F494" s="103">
        <f t="shared" si="234"/>
        <v>0</v>
      </c>
      <c r="G494" s="103">
        <f t="shared" si="234"/>
        <v>0</v>
      </c>
      <c r="H494" s="103">
        <f t="shared" si="234"/>
        <v>0</v>
      </c>
      <c r="I494" s="103">
        <f t="shared" si="234"/>
        <v>0</v>
      </c>
      <c r="J494" s="103">
        <f t="shared" si="234"/>
        <v>0</v>
      </c>
      <c r="K494" s="103">
        <f t="shared" si="234"/>
        <v>0</v>
      </c>
      <c r="L494" s="103">
        <f t="shared" si="234"/>
        <v>339918</v>
      </c>
      <c r="M494" s="103">
        <f t="shared" si="234"/>
        <v>0</v>
      </c>
    </row>
    <row r="495" spans="1:13" s="7" customFormat="1" x14ac:dyDescent="0.2">
      <c r="A495" s="55" t="s">
        <v>79</v>
      </c>
      <c r="B495" s="121" t="s">
        <v>214</v>
      </c>
      <c r="C495" s="57">
        <f>SUM(D495,G495,H495:M495)</f>
        <v>100561</v>
      </c>
      <c r="D495" s="57">
        <f>SUM(E495:F495)</f>
        <v>0</v>
      </c>
      <c r="E495" s="57"/>
      <c r="F495" s="57"/>
      <c r="G495" s="57"/>
      <c r="H495" s="57"/>
      <c r="I495" s="57"/>
      <c r="J495" s="57">
        <v>100561</v>
      </c>
      <c r="K495" s="58"/>
      <c r="L495" s="58"/>
      <c r="M495" s="58"/>
    </row>
    <row r="496" spans="1:13" s="7" customFormat="1" x14ac:dyDescent="0.2">
      <c r="A496" s="55"/>
      <c r="B496" s="56"/>
      <c r="C496" s="57">
        <f>SUM(D496,G496,H496:M496)</f>
        <v>0</v>
      </c>
      <c r="D496" s="57">
        <f>SUM(E496:F496)</f>
        <v>0</v>
      </c>
      <c r="E496" s="57"/>
      <c r="F496" s="57"/>
      <c r="G496" s="57"/>
      <c r="H496" s="57"/>
      <c r="I496" s="57"/>
      <c r="J496" s="57"/>
      <c r="K496" s="58"/>
      <c r="L496" s="58"/>
      <c r="M496" s="58"/>
    </row>
    <row r="497" spans="1:13" s="7" customFormat="1" x14ac:dyDescent="0.2">
      <c r="A497" s="102"/>
      <c r="B497" s="102"/>
      <c r="C497" s="103">
        <f>C495+C496</f>
        <v>100561</v>
      </c>
      <c r="D497" s="103">
        <f t="shared" ref="D497:M497" si="235">D495+D496</f>
        <v>0</v>
      </c>
      <c r="E497" s="103">
        <f t="shared" si="235"/>
        <v>0</v>
      </c>
      <c r="F497" s="103">
        <f t="shared" si="235"/>
        <v>0</v>
      </c>
      <c r="G497" s="103">
        <f t="shared" si="235"/>
        <v>0</v>
      </c>
      <c r="H497" s="103">
        <f t="shared" si="235"/>
        <v>0</v>
      </c>
      <c r="I497" s="103">
        <f t="shared" si="235"/>
        <v>0</v>
      </c>
      <c r="J497" s="103">
        <f t="shared" si="235"/>
        <v>100561</v>
      </c>
      <c r="K497" s="103">
        <f t="shared" si="235"/>
        <v>0</v>
      </c>
      <c r="L497" s="103">
        <f t="shared" si="235"/>
        <v>0</v>
      </c>
      <c r="M497" s="103">
        <f t="shared" si="235"/>
        <v>0</v>
      </c>
    </row>
    <row r="498" spans="1:13" s="7" customFormat="1" x14ac:dyDescent="0.2">
      <c r="A498" s="27" t="s">
        <v>75</v>
      </c>
      <c r="B498" s="74" t="s">
        <v>81</v>
      </c>
      <c r="C498" s="57">
        <f>SUM(D498,G498,H498:M498)</f>
        <v>403053</v>
      </c>
      <c r="D498" s="31">
        <f>SUM(E498:F498)</f>
        <v>183200</v>
      </c>
      <c r="E498" s="31">
        <v>145723</v>
      </c>
      <c r="F498" s="31">
        <v>37477</v>
      </c>
      <c r="G498" s="31">
        <v>137920</v>
      </c>
      <c r="H498" s="31"/>
      <c r="I498" s="31"/>
      <c r="J498" s="31">
        <v>14255</v>
      </c>
      <c r="K498" s="31">
        <v>67678</v>
      </c>
      <c r="L498" s="31"/>
      <c r="M498" s="31"/>
    </row>
    <row r="499" spans="1:13" s="7" customFormat="1" x14ac:dyDescent="0.2">
      <c r="A499" s="27"/>
      <c r="B499" s="28"/>
      <c r="C499" s="57">
        <f>SUM(D499,G499,H499:M499)</f>
        <v>13032</v>
      </c>
      <c r="D499" s="31">
        <f>SUM(E499:F499)</f>
        <v>3642</v>
      </c>
      <c r="E499" s="31">
        <v>24</v>
      </c>
      <c r="F499" s="31">
        <v>3618</v>
      </c>
      <c r="G499" s="31">
        <v>20512</v>
      </c>
      <c r="H499" s="31"/>
      <c r="I499" s="31"/>
      <c r="J499" s="31"/>
      <c r="K499" s="31">
        <v>-11122</v>
      </c>
      <c r="L499" s="31"/>
      <c r="M499" s="31"/>
    </row>
    <row r="500" spans="1:13" s="7" customFormat="1" x14ac:dyDescent="0.2">
      <c r="A500" s="85"/>
      <c r="B500" s="85"/>
      <c r="C500" s="103">
        <f>C498+C499</f>
        <v>416085</v>
      </c>
      <c r="D500" s="103">
        <f t="shared" ref="D500:M500" si="236">D498+D499</f>
        <v>186842</v>
      </c>
      <c r="E500" s="103">
        <f t="shared" si="236"/>
        <v>145747</v>
      </c>
      <c r="F500" s="103">
        <f t="shared" si="236"/>
        <v>41095</v>
      </c>
      <c r="G500" s="103">
        <f t="shared" si="236"/>
        <v>158432</v>
      </c>
      <c r="H500" s="103">
        <f t="shared" si="236"/>
        <v>0</v>
      </c>
      <c r="I500" s="103">
        <f t="shared" si="236"/>
        <v>0</v>
      </c>
      <c r="J500" s="103">
        <f t="shared" si="236"/>
        <v>14255</v>
      </c>
      <c r="K500" s="103">
        <f t="shared" si="236"/>
        <v>56556</v>
      </c>
      <c r="L500" s="103">
        <f t="shared" si="236"/>
        <v>0</v>
      </c>
      <c r="M500" s="103">
        <f t="shared" si="236"/>
        <v>0</v>
      </c>
    </row>
    <row r="501" spans="1:13" s="7" customFormat="1" x14ac:dyDescent="0.2">
      <c r="A501" s="27" t="s">
        <v>79</v>
      </c>
      <c r="B501" s="120" t="s">
        <v>203</v>
      </c>
      <c r="C501" s="57">
        <f>SUM(D501,G501,H501:M501)</f>
        <v>2372768</v>
      </c>
      <c r="D501" s="31">
        <f>SUM(E501:F501)</f>
        <v>0</v>
      </c>
      <c r="E501" s="31"/>
      <c r="F501" s="31"/>
      <c r="G501" s="31"/>
      <c r="H501" s="31"/>
      <c r="I501" s="31"/>
      <c r="J501" s="31">
        <v>2372768</v>
      </c>
      <c r="K501" s="31"/>
      <c r="L501" s="31"/>
      <c r="M501" s="31"/>
    </row>
    <row r="502" spans="1:13" s="7" customFormat="1" x14ac:dyDescent="0.2">
      <c r="A502" s="27"/>
      <c r="B502" s="52"/>
      <c r="C502" s="57">
        <f>SUM(D502,G502,H502:M502)</f>
        <v>-134164</v>
      </c>
      <c r="D502" s="31">
        <f>SUM(E502:F502)</f>
        <v>0</v>
      </c>
      <c r="E502" s="31"/>
      <c r="F502" s="31"/>
      <c r="G502" s="31"/>
      <c r="H502" s="31"/>
      <c r="I502" s="31"/>
      <c r="J502" s="31">
        <v>-134164</v>
      </c>
      <c r="K502" s="31"/>
      <c r="L502" s="31"/>
      <c r="M502" s="31"/>
    </row>
    <row r="503" spans="1:13" s="7" customFormat="1" x14ac:dyDescent="0.2">
      <c r="A503" s="85"/>
      <c r="B503" s="96"/>
      <c r="C503" s="103">
        <f>C501+C502</f>
        <v>2238604</v>
      </c>
      <c r="D503" s="103">
        <f t="shared" ref="D503:M503" si="237">D501+D502</f>
        <v>0</v>
      </c>
      <c r="E503" s="103">
        <f t="shared" si="237"/>
        <v>0</v>
      </c>
      <c r="F503" s="103">
        <f t="shared" si="237"/>
        <v>0</v>
      </c>
      <c r="G503" s="103">
        <f t="shared" si="237"/>
        <v>0</v>
      </c>
      <c r="H503" s="103">
        <f t="shared" si="237"/>
        <v>0</v>
      </c>
      <c r="I503" s="103">
        <f t="shared" si="237"/>
        <v>0</v>
      </c>
      <c r="J503" s="103">
        <f t="shared" si="237"/>
        <v>2238604</v>
      </c>
      <c r="K503" s="103">
        <f t="shared" si="237"/>
        <v>0</v>
      </c>
      <c r="L503" s="103">
        <f t="shared" si="237"/>
        <v>0</v>
      </c>
      <c r="M503" s="103">
        <f t="shared" si="237"/>
        <v>0</v>
      </c>
    </row>
    <row r="504" spans="1:13" s="7" customFormat="1" ht="25.5" x14ac:dyDescent="0.2">
      <c r="A504" s="27" t="s">
        <v>79</v>
      </c>
      <c r="B504" s="79" t="s">
        <v>215</v>
      </c>
      <c r="C504" s="57">
        <f>SUM(D504,G504,H504:M504)</f>
        <v>31962</v>
      </c>
      <c r="D504" s="31">
        <f>SUM(E504:F504)</f>
        <v>0</v>
      </c>
      <c r="E504" s="57"/>
      <c r="F504" s="57"/>
      <c r="G504" s="57">
        <v>31962</v>
      </c>
      <c r="H504" s="57"/>
      <c r="I504" s="57"/>
      <c r="J504" s="57"/>
      <c r="K504" s="58"/>
      <c r="L504" s="58"/>
      <c r="M504" s="58"/>
    </row>
    <row r="505" spans="1:13" s="7" customFormat="1" x14ac:dyDescent="0.2">
      <c r="A505" s="27"/>
      <c r="B505" s="58"/>
      <c r="C505" s="57">
        <f>SUM(D505,G505,H505:M505)</f>
        <v>21281</v>
      </c>
      <c r="D505" s="31">
        <f>SUM(E505:F505)</f>
        <v>31647</v>
      </c>
      <c r="E505" s="57">
        <v>25465</v>
      </c>
      <c r="F505" s="57">
        <v>6182</v>
      </c>
      <c r="G505" s="57">
        <v>-11235</v>
      </c>
      <c r="H505" s="57"/>
      <c r="I505" s="57"/>
      <c r="J505" s="57">
        <v>869</v>
      </c>
      <c r="K505" s="58"/>
      <c r="L505" s="58"/>
      <c r="M505" s="58"/>
    </row>
    <row r="506" spans="1:13" s="7" customFormat="1" x14ac:dyDescent="0.2">
      <c r="A506" s="85"/>
      <c r="B506" s="104"/>
      <c r="C506" s="103">
        <f>C504+C505</f>
        <v>53243</v>
      </c>
      <c r="D506" s="103">
        <f t="shared" ref="D506:M506" si="238">D504+D505</f>
        <v>31647</v>
      </c>
      <c r="E506" s="103">
        <f t="shared" si="238"/>
        <v>25465</v>
      </c>
      <c r="F506" s="103">
        <f t="shared" si="238"/>
        <v>6182</v>
      </c>
      <c r="G506" s="103">
        <f t="shared" si="238"/>
        <v>20727</v>
      </c>
      <c r="H506" s="103">
        <f t="shared" si="238"/>
        <v>0</v>
      </c>
      <c r="I506" s="103">
        <f t="shared" si="238"/>
        <v>0</v>
      </c>
      <c r="J506" s="103">
        <f t="shared" si="238"/>
        <v>869</v>
      </c>
      <c r="K506" s="103">
        <f t="shared" si="238"/>
        <v>0</v>
      </c>
      <c r="L506" s="103">
        <f t="shared" si="238"/>
        <v>0</v>
      </c>
      <c r="M506" s="103">
        <f t="shared" si="238"/>
        <v>0</v>
      </c>
    </row>
    <row r="507" spans="1:13" s="7" customFormat="1" ht="25.5" x14ac:dyDescent="0.2">
      <c r="A507" s="27" t="s">
        <v>79</v>
      </c>
      <c r="B507" s="74" t="s">
        <v>158</v>
      </c>
      <c r="C507" s="57">
        <f t="shared" si="194"/>
        <v>186988</v>
      </c>
      <c r="D507" s="31">
        <f t="shared" si="198"/>
        <v>115587</v>
      </c>
      <c r="E507" s="31">
        <v>93148</v>
      </c>
      <c r="F507" s="31">
        <v>22439</v>
      </c>
      <c r="G507" s="31">
        <v>68151</v>
      </c>
      <c r="H507" s="31"/>
      <c r="I507" s="31"/>
      <c r="J507" s="31">
        <v>3250</v>
      </c>
      <c r="K507" s="31"/>
      <c r="L507" s="31"/>
      <c r="M507" s="31"/>
    </row>
    <row r="508" spans="1:13" s="7" customFormat="1" x14ac:dyDescent="0.2">
      <c r="A508" s="27"/>
      <c r="B508" s="28"/>
      <c r="C508" s="57">
        <f t="shared" si="194"/>
        <v>-2462</v>
      </c>
      <c r="D508" s="31">
        <f t="shared" si="198"/>
        <v>0</v>
      </c>
      <c r="E508" s="31"/>
      <c r="F508" s="31"/>
      <c r="G508" s="31">
        <v>-2512</v>
      </c>
      <c r="H508" s="31"/>
      <c r="I508" s="31"/>
      <c r="J508" s="31">
        <v>50</v>
      </c>
      <c r="K508" s="31"/>
      <c r="L508" s="31"/>
      <c r="M508" s="31"/>
    </row>
    <row r="509" spans="1:13" s="7" customFormat="1" x14ac:dyDescent="0.2">
      <c r="A509" s="85"/>
      <c r="B509" s="85"/>
      <c r="C509" s="103">
        <f>C507+C508</f>
        <v>184526</v>
      </c>
      <c r="D509" s="103">
        <f t="shared" ref="D509:M509" si="239">D507+D508</f>
        <v>115587</v>
      </c>
      <c r="E509" s="103">
        <f t="shared" si="239"/>
        <v>93148</v>
      </c>
      <c r="F509" s="103">
        <f t="shared" si="239"/>
        <v>22439</v>
      </c>
      <c r="G509" s="103">
        <f t="shared" si="239"/>
        <v>65639</v>
      </c>
      <c r="H509" s="103">
        <f t="shared" si="239"/>
        <v>0</v>
      </c>
      <c r="I509" s="103">
        <f t="shared" si="239"/>
        <v>0</v>
      </c>
      <c r="J509" s="103">
        <f>J507+J508</f>
        <v>3300</v>
      </c>
      <c r="K509" s="103">
        <f t="shared" si="239"/>
        <v>0</v>
      </c>
      <c r="L509" s="103">
        <f t="shared" si="239"/>
        <v>0</v>
      </c>
      <c r="M509" s="103">
        <f t="shared" si="239"/>
        <v>0</v>
      </c>
    </row>
    <row r="510" spans="1:13" s="59" customFormat="1" x14ac:dyDescent="0.2">
      <c r="A510" s="27" t="s">
        <v>79</v>
      </c>
      <c r="B510" s="79" t="s">
        <v>169</v>
      </c>
      <c r="C510" s="57">
        <f>SUM(D510,G510,H510:M510)</f>
        <v>68838</v>
      </c>
      <c r="D510" s="31">
        <f>SUM(E510:F510)</f>
        <v>32748</v>
      </c>
      <c r="E510" s="57">
        <v>26500</v>
      </c>
      <c r="F510" s="57">
        <v>6248</v>
      </c>
      <c r="G510" s="57">
        <v>21190</v>
      </c>
      <c r="H510" s="58"/>
      <c r="I510" s="58"/>
      <c r="J510" s="58">
        <v>1900</v>
      </c>
      <c r="K510" s="58">
        <v>13000</v>
      </c>
      <c r="L510" s="58"/>
      <c r="M510" s="58"/>
    </row>
    <row r="511" spans="1:13" s="59" customFormat="1" x14ac:dyDescent="0.2">
      <c r="A511" s="27"/>
      <c r="B511" s="58"/>
      <c r="C511" s="57">
        <f>SUM(D511,G511,H511:M511)</f>
        <v>-13052</v>
      </c>
      <c r="D511" s="31">
        <f>SUM(E511:F511)</f>
        <v>-10740</v>
      </c>
      <c r="E511" s="57">
        <v>-8934</v>
      </c>
      <c r="F511" s="57">
        <v>-1806</v>
      </c>
      <c r="G511" s="57">
        <v>-2290</v>
      </c>
      <c r="H511" s="58"/>
      <c r="I511" s="58"/>
      <c r="J511" s="58">
        <v>1273</v>
      </c>
      <c r="K511" s="58">
        <v>-1295</v>
      </c>
      <c r="L511" s="58"/>
      <c r="M511" s="58"/>
    </row>
    <row r="512" spans="1:13" s="59" customFormat="1" x14ac:dyDescent="0.2">
      <c r="A512" s="85"/>
      <c r="B512" s="104"/>
      <c r="C512" s="103">
        <f>C510+C511</f>
        <v>55786</v>
      </c>
      <c r="D512" s="103">
        <f t="shared" ref="D512:M512" si="240">D510+D511</f>
        <v>22008</v>
      </c>
      <c r="E512" s="103">
        <f t="shared" si="240"/>
        <v>17566</v>
      </c>
      <c r="F512" s="103">
        <f t="shared" si="240"/>
        <v>4442</v>
      </c>
      <c r="G512" s="103">
        <f t="shared" si="240"/>
        <v>18900</v>
      </c>
      <c r="H512" s="103">
        <f t="shared" si="240"/>
        <v>0</v>
      </c>
      <c r="I512" s="103">
        <f t="shared" si="240"/>
        <v>0</v>
      </c>
      <c r="J512" s="103">
        <f t="shared" si="240"/>
        <v>3173</v>
      </c>
      <c r="K512" s="103">
        <f t="shared" si="240"/>
        <v>11705</v>
      </c>
      <c r="L512" s="103">
        <f t="shared" si="240"/>
        <v>0</v>
      </c>
      <c r="M512" s="103">
        <f t="shared" si="240"/>
        <v>0</v>
      </c>
    </row>
    <row r="513" spans="1:13" s="59" customFormat="1" x14ac:dyDescent="0.2">
      <c r="A513" s="27" t="s">
        <v>79</v>
      </c>
      <c r="B513" s="79" t="s">
        <v>221</v>
      </c>
      <c r="C513" s="57">
        <f t="shared" si="194"/>
        <v>138633</v>
      </c>
      <c r="D513" s="31">
        <f t="shared" si="198"/>
        <v>15850</v>
      </c>
      <c r="E513" s="57">
        <v>12850</v>
      </c>
      <c r="F513" s="57">
        <v>3000</v>
      </c>
      <c r="G513" s="57">
        <v>50753</v>
      </c>
      <c r="H513" s="57"/>
      <c r="I513" s="57"/>
      <c r="J513" s="57">
        <v>4700</v>
      </c>
      <c r="K513" s="58"/>
      <c r="L513" s="58">
        <v>67330</v>
      </c>
      <c r="M513" s="58"/>
    </row>
    <row r="514" spans="1:13" s="59" customFormat="1" x14ac:dyDescent="0.2">
      <c r="A514" s="27"/>
      <c r="B514" s="58"/>
      <c r="C514" s="57">
        <f t="shared" si="194"/>
        <v>-11298</v>
      </c>
      <c r="D514" s="31">
        <f t="shared" si="198"/>
        <v>197</v>
      </c>
      <c r="E514" s="57">
        <v>82</v>
      </c>
      <c r="F514" s="57">
        <v>115</v>
      </c>
      <c r="G514" s="57">
        <v>-14762</v>
      </c>
      <c r="H514" s="57"/>
      <c r="I514" s="57"/>
      <c r="J514" s="57">
        <v>-4700</v>
      </c>
      <c r="K514" s="58"/>
      <c r="L514" s="58">
        <v>7967</v>
      </c>
      <c r="M514" s="58"/>
    </row>
    <row r="515" spans="1:13" s="59" customFormat="1" x14ac:dyDescent="0.2">
      <c r="A515" s="85"/>
      <c r="B515" s="104"/>
      <c r="C515" s="103">
        <f>C513+C514</f>
        <v>127335</v>
      </c>
      <c r="D515" s="103">
        <f t="shared" ref="D515:M515" si="241">D513+D514</f>
        <v>16047</v>
      </c>
      <c r="E515" s="103">
        <f t="shared" si="241"/>
        <v>12932</v>
      </c>
      <c r="F515" s="103">
        <f t="shared" si="241"/>
        <v>3115</v>
      </c>
      <c r="G515" s="103">
        <f t="shared" si="241"/>
        <v>35991</v>
      </c>
      <c r="H515" s="103">
        <f t="shared" si="241"/>
        <v>0</v>
      </c>
      <c r="I515" s="103">
        <f t="shared" si="241"/>
        <v>0</v>
      </c>
      <c r="J515" s="103">
        <f t="shared" si="241"/>
        <v>0</v>
      </c>
      <c r="K515" s="103">
        <f t="shared" si="241"/>
        <v>0</v>
      </c>
      <c r="L515" s="103">
        <f t="shared" si="241"/>
        <v>75297</v>
      </c>
      <c r="M515" s="103">
        <f t="shared" si="241"/>
        <v>0</v>
      </c>
    </row>
    <row r="516" spans="1:13" s="59" customFormat="1" x14ac:dyDescent="0.2">
      <c r="A516" s="27" t="s">
        <v>79</v>
      </c>
      <c r="B516" s="79" t="s">
        <v>204</v>
      </c>
      <c r="C516" s="57">
        <f t="shared" ref="C516:C517" si="242">SUM(D516,G516,H516:M516)</f>
        <v>31284</v>
      </c>
      <c r="D516" s="31">
        <f t="shared" ref="D516:D517" si="243">SUM(E516:F516)</f>
        <v>0</v>
      </c>
      <c r="E516" s="57"/>
      <c r="F516" s="57"/>
      <c r="G516" s="57">
        <v>31284</v>
      </c>
      <c r="H516" s="57"/>
      <c r="I516" s="57"/>
      <c r="J516" s="57"/>
      <c r="K516" s="58"/>
      <c r="L516" s="58"/>
      <c r="M516" s="58"/>
    </row>
    <row r="517" spans="1:13" s="59" customFormat="1" x14ac:dyDescent="0.2">
      <c r="A517" s="63"/>
      <c r="B517" s="58"/>
      <c r="C517" s="57">
        <f t="shared" si="242"/>
        <v>-31284</v>
      </c>
      <c r="D517" s="31">
        <f t="shared" si="243"/>
        <v>0</v>
      </c>
      <c r="E517" s="57"/>
      <c r="F517" s="57"/>
      <c r="G517" s="57">
        <v>-31284</v>
      </c>
      <c r="H517" s="57"/>
      <c r="I517" s="57"/>
      <c r="J517" s="57"/>
      <c r="K517" s="58"/>
      <c r="L517" s="58"/>
      <c r="M517" s="58"/>
    </row>
    <row r="518" spans="1:13" s="59" customFormat="1" x14ac:dyDescent="0.2">
      <c r="A518" s="105"/>
      <c r="B518" s="104"/>
      <c r="C518" s="103">
        <f>C516+C517</f>
        <v>0</v>
      </c>
      <c r="D518" s="103">
        <f t="shared" ref="D518:M518" si="244">D516+D517</f>
        <v>0</v>
      </c>
      <c r="E518" s="103">
        <f t="shared" si="244"/>
        <v>0</v>
      </c>
      <c r="F518" s="103">
        <f t="shared" si="244"/>
        <v>0</v>
      </c>
      <c r="G518" s="103">
        <f t="shared" si="244"/>
        <v>0</v>
      </c>
      <c r="H518" s="103">
        <f t="shared" si="244"/>
        <v>0</v>
      </c>
      <c r="I518" s="103">
        <f t="shared" si="244"/>
        <v>0</v>
      </c>
      <c r="J518" s="103">
        <f t="shared" si="244"/>
        <v>0</v>
      </c>
      <c r="K518" s="103">
        <f t="shared" si="244"/>
        <v>0</v>
      </c>
      <c r="L518" s="103">
        <f t="shared" si="244"/>
        <v>0</v>
      </c>
      <c r="M518" s="103">
        <f t="shared" si="244"/>
        <v>0</v>
      </c>
    </row>
    <row r="519" spans="1:13" s="59" customFormat="1" ht="38.25" x14ac:dyDescent="0.2">
      <c r="A519" s="63" t="s">
        <v>79</v>
      </c>
      <c r="B519" s="79" t="s">
        <v>240</v>
      </c>
      <c r="C519" s="57">
        <f t="shared" si="194"/>
        <v>28980</v>
      </c>
      <c r="D519" s="31">
        <f t="shared" si="198"/>
        <v>1427</v>
      </c>
      <c r="E519" s="57">
        <v>1150</v>
      </c>
      <c r="F519" s="57">
        <v>277</v>
      </c>
      <c r="G519" s="57">
        <v>2059</v>
      </c>
      <c r="H519" s="57">
        <v>4326</v>
      </c>
      <c r="I519" s="57"/>
      <c r="J519" s="57">
        <v>21168</v>
      </c>
      <c r="K519" s="58"/>
      <c r="L519" s="58"/>
      <c r="M519" s="58"/>
    </row>
    <row r="520" spans="1:13" s="59" customFormat="1" x14ac:dyDescent="0.2">
      <c r="A520" s="63"/>
      <c r="B520" s="58"/>
      <c r="C520" s="57">
        <f t="shared" si="194"/>
        <v>0</v>
      </c>
      <c r="D520" s="31">
        <f t="shared" si="198"/>
        <v>0</v>
      </c>
      <c r="E520" s="57"/>
      <c r="F520" s="57"/>
      <c r="G520" s="57"/>
      <c r="H520" s="57"/>
      <c r="I520" s="57"/>
      <c r="J520" s="57"/>
      <c r="K520" s="58"/>
      <c r="L520" s="58"/>
      <c r="M520" s="58"/>
    </row>
    <row r="521" spans="1:13" s="59" customFormat="1" x14ac:dyDescent="0.2">
      <c r="A521" s="105"/>
      <c r="B521" s="104"/>
      <c r="C521" s="103">
        <f>C519+C520</f>
        <v>28980</v>
      </c>
      <c r="D521" s="103">
        <f t="shared" ref="D521:M521" si="245">D519+D520</f>
        <v>1427</v>
      </c>
      <c r="E521" s="103">
        <f t="shared" si="245"/>
        <v>1150</v>
      </c>
      <c r="F521" s="103">
        <f t="shared" si="245"/>
        <v>277</v>
      </c>
      <c r="G521" s="103">
        <f t="shared" si="245"/>
        <v>2059</v>
      </c>
      <c r="H521" s="103">
        <f t="shared" si="245"/>
        <v>4326</v>
      </c>
      <c r="I521" s="103">
        <f t="shared" si="245"/>
        <v>0</v>
      </c>
      <c r="J521" s="103">
        <f t="shared" si="245"/>
        <v>21168</v>
      </c>
      <c r="K521" s="103">
        <f t="shared" si="245"/>
        <v>0</v>
      </c>
      <c r="L521" s="103">
        <f t="shared" si="245"/>
        <v>0</v>
      </c>
      <c r="M521" s="103">
        <f t="shared" si="245"/>
        <v>0</v>
      </c>
    </row>
    <row r="522" spans="1:13" s="59" customFormat="1" ht="20.25" customHeight="1" x14ac:dyDescent="0.2">
      <c r="A522" s="78" t="s">
        <v>62</v>
      </c>
      <c r="B522" s="79"/>
      <c r="C522" s="80">
        <f t="shared" si="194"/>
        <v>0</v>
      </c>
      <c r="D522" s="33">
        <f t="shared" si="198"/>
        <v>0</v>
      </c>
      <c r="E522" s="80"/>
      <c r="F522" s="80"/>
      <c r="G522" s="80"/>
      <c r="H522" s="80"/>
      <c r="I522" s="80"/>
      <c r="J522" s="80"/>
      <c r="K522" s="79"/>
      <c r="L522" s="79"/>
      <c r="M522" s="79"/>
    </row>
    <row r="523" spans="1:13" s="59" customFormat="1" ht="11.25" customHeight="1" x14ac:dyDescent="0.2">
      <c r="A523" s="78"/>
      <c r="B523" s="79"/>
      <c r="C523" s="80">
        <f t="shared" si="194"/>
        <v>0</v>
      </c>
      <c r="D523" s="33">
        <f t="shared" si="198"/>
        <v>0</v>
      </c>
      <c r="E523" s="80"/>
      <c r="F523" s="80"/>
      <c r="G523" s="80"/>
      <c r="H523" s="80"/>
      <c r="I523" s="80"/>
      <c r="J523" s="80"/>
      <c r="K523" s="79"/>
      <c r="L523" s="79"/>
      <c r="M523" s="79"/>
    </row>
    <row r="524" spans="1:13" s="59" customFormat="1" ht="12.75" customHeight="1" x14ac:dyDescent="0.2">
      <c r="A524" s="106"/>
      <c r="B524" s="104"/>
      <c r="C524" s="103">
        <f>C522+C523</f>
        <v>0</v>
      </c>
      <c r="D524" s="103">
        <f t="shared" ref="D524:M524" si="246">D522+D523</f>
        <v>0</v>
      </c>
      <c r="E524" s="103">
        <f t="shared" si="246"/>
        <v>0</v>
      </c>
      <c r="F524" s="103">
        <f t="shared" si="246"/>
        <v>0</v>
      </c>
      <c r="G524" s="103">
        <f t="shared" si="246"/>
        <v>0</v>
      </c>
      <c r="H524" s="103">
        <f t="shared" si="246"/>
        <v>0</v>
      </c>
      <c r="I524" s="103">
        <f t="shared" si="246"/>
        <v>0</v>
      </c>
      <c r="J524" s="103">
        <f t="shared" si="246"/>
        <v>0</v>
      </c>
      <c r="K524" s="103">
        <f t="shared" si="246"/>
        <v>0</v>
      </c>
      <c r="L524" s="103">
        <f t="shared" si="246"/>
        <v>0</v>
      </c>
      <c r="M524" s="103">
        <f t="shared" si="246"/>
        <v>0</v>
      </c>
    </row>
    <row r="525" spans="1:13" s="59" customFormat="1" ht="25.5" x14ac:dyDescent="0.2">
      <c r="A525" s="64" t="s">
        <v>62</v>
      </c>
      <c r="B525" s="79" t="s">
        <v>216</v>
      </c>
      <c r="C525" s="57">
        <f t="shared" ref="C525:C526" si="247">SUM(D525,G525,H525:M525)</f>
        <v>1655834</v>
      </c>
      <c r="D525" s="31">
        <f t="shared" ref="D525:D526" si="248">SUM(E525:F525)</f>
        <v>0</v>
      </c>
      <c r="E525" s="57"/>
      <c r="F525" s="57"/>
      <c r="G525" s="57"/>
      <c r="H525" s="57"/>
      <c r="I525" s="57"/>
      <c r="J525" s="57">
        <v>1655834</v>
      </c>
      <c r="K525" s="58"/>
      <c r="L525" s="58"/>
      <c r="M525" s="58"/>
    </row>
    <row r="526" spans="1:13" s="59" customFormat="1" x14ac:dyDescent="0.2">
      <c r="A526" s="64"/>
      <c r="B526" s="58"/>
      <c r="C526" s="57">
        <f t="shared" si="247"/>
        <v>0</v>
      </c>
      <c r="D526" s="31">
        <f t="shared" si="248"/>
        <v>0</v>
      </c>
      <c r="E526" s="57"/>
      <c r="F526" s="57"/>
      <c r="G526" s="57"/>
      <c r="H526" s="57"/>
      <c r="I526" s="57"/>
      <c r="J526" s="57"/>
      <c r="K526" s="58"/>
      <c r="L526" s="58"/>
      <c r="M526" s="58"/>
    </row>
    <row r="527" spans="1:13" s="59" customFormat="1" x14ac:dyDescent="0.2">
      <c r="A527" s="106"/>
      <c r="B527" s="104"/>
      <c r="C527" s="103">
        <f>C525+C526</f>
        <v>1655834</v>
      </c>
      <c r="D527" s="103">
        <f t="shared" ref="D527:M527" si="249">D525+D526</f>
        <v>0</v>
      </c>
      <c r="E527" s="103">
        <f t="shared" si="249"/>
        <v>0</v>
      </c>
      <c r="F527" s="103">
        <f t="shared" si="249"/>
        <v>0</v>
      </c>
      <c r="G527" s="103">
        <f t="shared" si="249"/>
        <v>0</v>
      </c>
      <c r="H527" s="103">
        <f t="shared" si="249"/>
        <v>0</v>
      </c>
      <c r="I527" s="103">
        <f t="shared" si="249"/>
        <v>0</v>
      </c>
      <c r="J527" s="103">
        <f t="shared" si="249"/>
        <v>1655834</v>
      </c>
      <c r="K527" s="103">
        <f t="shared" si="249"/>
        <v>0</v>
      </c>
      <c r="L527" s="103">
        <f t="shared" si="249"/>
        <v>0</v>
      </c>
      <c r="M527" s="103">
        <f t="shared" si="249"/>
        <v>0</v>
      </c>
    </row>
    <row r="528" spans="1:13" s="59" customFormat="1" x14ac:dyDescent="0.2">
      <c r="A528" s="64" t="s">
        <v>79</v>
      </c>
      <c r="B528" s="79" t="s">
        <v>217</v>
      </c>
      <c r="C528" s="57">
        <f>SUM(D528,G528,H528:M528)</f>
        <v>9950</v>
      </c>
      <c r="D528" s="31">
        <f t="shared" ref="D528:D529" si="250">SUM(E528:F528)</f>
        <v>0</v>
      </c>
      <c r="E528" s="57"/>
      <c r="F528" s="57"/>
      <c r="G528" s="57">
        <v>9950</v>
      </c>
      <c r="H528" s="57"/>
      <c r="I528" s="57"/>
      <c r="J528" s="57"/>
      <c r="K528" s="58"/>
      <c r="L528" s="58"/>
      <c r="M528" s="58"/>
    </row>
    <row r="529" spans="1:13" s="59" customFormat="1" x14ac:dyDescent="0.2">
      <c r="A529" s="64"/>
      <c r="B529" s="58"/>
      <c r="C529" s="57">
        <f>SUM(D529,G529,H529:M529)</f>
        <v>-3766</v>
      </c>
      <c r="D529" s="31">
        <f t="shared" si="250"/>
        <v>0</v>
      </c>
      <c r="E529" s="57"/>
      <c r="F529" s="57"/>
      <c r="G529" s="57">
        <v>-3766</v>
      </c>
      <c r="H529" s="57"/>
      <c r="I529" s="57"/>
      <c r="J529" s="57"/>
      <c r="K529" s="58"/>
      <c r="L529" s="58"/>
      <c r="M529" s="58"/>
    </row>
    <row r="530" spans="1:13" s="59" customFormat="1" x14ac:dyDescent="0.2">
      <c r="A530" s="106"/>
      <c r="B530" s="104"/>
      <c r="C530" s="103">
        <f>C528+C529</f>
        <v>6184</v>
      </c>
      <c r="D530" s="103">
        <f t="shared" ref="D530:M530" si="251">D528+D529</f>
        <v>0</v>
      </c>
      <c r="E530" s="103">
        <f t="shared" si="251"/>
        <v>0</v>
      </c>
      <c r="F530" s="103">
        <f t="shared" si="251"/>
        <v>0</v>
      </c>
      <c r="G530" s="103">
        <f t="shared" si="251"/>
        <v>6184</v>
      </c>
      <c r="H530" s="103">
        <f t="shared" si="251"/>
        <v>0</v>
      </c>
      <c r="I530" s="103">
        <f t="shared" si="251"/>
        <v>0</v>
      </c>
      <c r="J530" s="103">
        <f t="shared" si="251"/>
        <v>0</v>
      </c>
      <c r="K530" s="103">
        <f t="shared" si="251"/>
        <v>0</v>
      </c>
      <c r="L530" s="103">
        <f t="shared" si="251"/>
        <v>0</v>
      </c>
      <c r="M530" s="103">
        <f t="shared" si="251"/>
        <v>0</v>
      </c>
    </row>
    <row r="531" spans="1:13" s="59" customFormat="1" x14ac:dyDescent="0.2">
      <c r="A531" s="64" t="s">
        <v>79</v>
      </c>
      <c r="B531" s="79"/>
      <c r="C531" s="57">
        <f t="shared" ref="C531:C532" si="252">SUM(D531,G531,H531:M531)</f>
        <v>0</v>
      </c>
      <c r="D531" s="31">
        <f t="shared" ref="D531:D532" si="253">SUM(E531:F531)</f>
        <v>0</v>
      </c>
      <c r="E531" s="57"/>
      <c r="F531" s="57"/>
      <c r="G531" s="57"/>
      <c r="H531" s="57"/>
      <c r="I531" s="57"/>
      <c r="J531" s="57"/>
      <c r="K531" s="58"/>
      <c r="L531" s="58"/>
      <c r="M531" s="58"/>
    </row>
    <row r="532" spans="1:13" s="59" customFormat="1" x14ac:dyDescent="0.2">
      <c r="A532" s="64"/>
      <c r="B532" s="58"/>
      <c r="C532" s="57">
        <f t="shared" si="252"/>
        <v>0</v>
      </c>
      <c r="D532" s="31">
        <f t="shared" si="253"/>
        <v>0</v>
      </c>
      <c r="E532" s="57"/>
      <c r="F532" s="57"/>
      <c r="G532" s="57"/>
      <c r="H532" s="57"/>
      <c r="I532" s="57"/>
      <c r="J532" s="57"/>
      <c r="K532" s="58"/>
      <c r="L532" s="58"/>
      <c r="M532" s="58"/>
    </row>
    <row r="533" spans="1:13" s="59" customFormat="1" x14ac:dyDescent="0.2">
      <c r="A533" s="106"/>
      <c r="B533" s="104"/>
      <c r="C533" s="103">
        <f>C531+C532</f>
        <v>0</v>
      </c>
      <c r="D533" s="103">
        <f t="shared" ref="D533:M533" si="254">D531+D532</f>
        <v>0</v>
      </c>
      <c r="E533" s="103">
        <f t="shared" si="254"/>
        <v>0</v>
      </c>
      <c r="F533" s="103">
        <f t="shared" si="254"/>
        <v>0</v>
      </c>
      <c r="G533" s="103">
        <f t="shared" si="254"/>
        <v>0</v>
      </c>
      <c r="H533" s="103">
        <f t="shared" si="254"/>
        <v>0</v>
      </c>
      <c r="I533" s="103">
        <f t="shared" si="254"/>
        <v>0</v>
      </c>
      <c r="J533" s="103">
        <f t="shared" si="254"/>
        <v>0</v>
      </c>
      <c r="K533" s="103">
        <f t="shared" si="254"/>
        <v>0</v>
      </c>
      <c r="L533" s="103">
        <f t="shared" si="254"/>
        <v>0</v>
      </c>
      <c r="M533" s="103">
        <f t="shared" si="254"/>
        <v>0</v>
      </c>
    </row>
    <row r="534" spans="1:13" s="59" customFormat="1" x14ac:dyDescent="0.2">
      <c r="A534" s="64" t="s">
        <v>79</v>
      </c>
      <c r="B534" s="79" t="s">
        <v>233</v>
      </c>
      <c r="C534" s="57">
        <f t="shared" ref="C534:C535" si="255">SUM(D534,G534,H534:M534)</f>
        <v>17709</v>
      </c>
      <c r="D534" s="31">
        <f t="shared" ref="D534:D535" si="256">SUM(E534:F534)</f>
        <v>0</v>
      </c>
      <c r="E534" s="57"/>
      <c r="F534" s="57"/>
      <c r="G534" s="57">
        <v>17709</v>
      </c>
      <c r="H534" s="57"/>
      <c r="I534" s="57"/>
      <c r="J534" s="57"/>
      <c r="K534" s="58"/>
      <c r="L534" s="58"/>
      <c r="M534" s="58"/>
    </row>
    <row r="535" spans="1:13" s="59" customFormat="1" x14ac:dyDescent="0.2">
      <c r="A535" s="64"/>
      <c r="B535" s="58"/>
      <c r="C535" s="57">
        <f t="shared" si="255"/>
        <v>0</v>
      </c>
      <c r="D535" s="31">
        <f t="shared" si="256"/>
        <v>563</v>
      </c>
      <c r="E535" s="57">
        <v>453</v>
      </c>
      <c r="F535" s="57">
        <v>110</v>
      </c>
      <c r="G535" s="57">
        <v>-863</v>
      </c>
      <c r="H535" s="57"/>
      <c r="I535" s="57"/>
      <c r="J535" s="57">
        <v>300</v>
      </c>
      <c r="K535" s="58"/>
      <c r="L535" s="58"/>
      <c r="M535" s="58"/>
    </row>
    <row r="536" spans="1:13" s="59" customFormat="1" x14ac:dyDescent="0.2">
      <c r="A536" s="106"/>
      <c r="B536" s="104"/>
      <c r="C536" s="103">
        <f>C534+C535</f>
        <v>17709</v>
      </c>
      <c r="D536" s="103">
        <f t="shared" ref="D536:M536" si="257">D534+D535</f>
        <v>563</v>
      </c>
      <c r="E536" s="103">
        <f t="shared" si="257"/>
        <v>453</v>
      </c>
      <c r="F536" s="103">
        <f t="shared" si="257"/>
        <v>110</v>
      </c>
      <c r="G536" s="103">
        <f t="shared" si="257"/>
        <v>16846</v>
      </c>
      <c r="H536" s="103">
        <f t="shared" si="257"/>
        <v>0</v>
      </c>
      <c r="I536" s="103">
        <f t="shared" si="257"/>
        <v>0</v>
      </c>
      <c r="J536" s="103">
        <f t="shared" si="257"/>
        <v>300</v>
      </c>
      <c r="K536" s="103">
        <f t="shared" si="257"/>
        <v>0</v>
      </c>
      <c r="L536" s="103">
        <f t="shared" si="257"/>
        <v>0</v>
      </c>
      <c r="M536" s="103">
        <f t="shared" si="257"/>
        <v>0</v>
      </c>
    </row>
    <row r="537" spans="1:13" s="59" customFormat="1" ht="25.5" x14ac:dyDescent="0.2">
      <c r="A537" s="64" t="s">
        <v>79</v>
      </c>
      <c r="B537" s="79" t="s">
        <v>218</v>
      </c>
      <c r="C537" s="57">
        <f t="shared" ref="C537:C538" si="258">SUM(D537,G537,H537:M537)</f>
        <v>16963</v>
      </c>
      <c r="D537" s="31">
        <f t="shared" ref="D537:D538" si="259">SUM(E537:F537)</f>
        <v>0</v>
      </c>
      <c r="E537" s="57"/>
      <c r="F537" s="57"/>
      <c r="G537" s="57">
        <v>16963</v>
      </c>
      <c r="H537" s="57"/>
      <c r="I537" s="57"/>
      <c r="J537" s="57"/>
      <c r="K537" s="58"/>
      <c r="L537" s="58"/>
      <c r="M537" s="58"/>
    </row>
    <row r="538" spans="1:13" s="59" customFormat="1" x14ac:dyDescent="0.2">
      <c r="A538" s="64"/>
      <c r="B538" s="58"/>
      <c r="C538" s="57">
        <f t="shared" si="258"/>
        <v>37280</v>
      </c>
      <c r="D538" s="31">
        <f t="shared" si="259"/>
        <v>46794</v>
      </c>
      <c r="E538" s="57">
        <v>37809</v>
      </c>
      <c r="F538" s="57">
        <v>8985</v>
      </c>
      <c r="G538" s="57">
        <v>-9514</v>
      </c>
      <c r="H538" s="57"/>
      <c r="I538" s="57"/>
      <c r="J538" s="57"/>
      <c r="K538" s="58"/>
      <c r="L538" s="58"/>
      <c r="M538" s="58"/>
    </row>
    <row r="539" spans="1:13" s="59" customFormat="1" x14ac:dyDescent="0.2">
      <c r="A539" s="106"/>
      <c r="B539" s="104"/>
      <c r="C539" s="103">
        <f>C537+C538</f>
        <v>54243</v>
      </c>
      <c r="D539" s="103">
        <f t="shared" ref="D539:M539" si="260">D537+D538</f>
        <v>46794</v>
      </c>
      <c r="E539" s="103">
        <f t="shared" si="260"/>
        <v>37809</v>
      </c>
      <c r="F539" s="103">
        <f t="shared" si="260"/>
        <v>8985</v>
      </c>
      <c r="G539" s="103">
        <f t="shared" si="260"/>
        <v>7449</v>
      </c>
      <c r="H539" s="103">
        <f t="shared" si="260"/>
        <v>0</v>
      </c>
      <c r="I539" s="103">
        <f t="shared" si="260"/>
        <v>0</v>
      </c>
      <c r="J539" s="103">
        <f t="shared" si="260"/>
        <v>0</v>
      </c>
      <c r="K539" s="103">
        <f t="shared" si="260"/>
        <v>0</v>
      </c>
      <c r="L539" s="103">
        <f t="shared" si="260"/>
        <v>0</v>
      </c>
      <c r="M539" s="103">
        <f t="shared" si="260"/>
        <v>0</v>
      </c>
    </row>
    <row r="540" spans="1:13" s="59" customFormat="1" ht="25.5" x14ac:dyDescent="0.2">
      <c r="A540" s="64" t="s">
        <v>79</v>
      </c>
      <c r="B540" s="79" t="s">
        <v>219</v>
      </c>
      <c r="C540" s="57">
        <f t="shared" ref="C540:C541" si="261">SUM(D540,G540,H540:M540)</f>
        <v>14518</v>
      </c>
      <c r="D540" s="31">
        <f t="shared" ref="D540:D541" si="262">SUM(E540:F540)</f>
        <v>0</v>
      </c>
      <c r="E540" s="57"/>
      <c r="F540" s="57"/>
      <c r="G540" s="57">
        <v>14518</v>
      </c>
      <c r="H540" s="57"/>
      <c r="I540" s="57"/>
      <c r="J540" s="57"/>
      <c r="K540" s="58"/>
      <c r="L540" s="58"/>
      <c r="M540" s="58"/>
    </row>
    <row r="541" spans="1:13" s="59" customFormat="1" x14ac:dyDescent="0.2">
      <c r="A541" s="64"/>
      <c r="B541" s="58"/>
      <c r="C541" s="57">
        <f t="shared" si="261"/>
        <v>25362</v>
      </c>
      <c r="D541" s="31">
        <f t="shared" si="262"/>
        <v>36073</v>
      </c>
      <c r="E541" s="57">
        <v>29193</v>
      </c>
      <c r="F541" s="57">
        <v>6880</v>
      </c>
      <c r="G541" s="57">
        <v>-10711</v>
      </c>
      <c r="H541" s="57"/>
      <c r="I541" s="57"/>
      <c r="J541" s="57"/>
      <c r="K541" s="58"/>
      <c r="L541" s="58"/>
      <c r="M541" s="58"/>
    </row>
    <row r="542" spans="1:13" s="59" customFormat="1" x14ac:dyDescent="0.2">
      <c r="A542" s="106"/>
      <c r="B542" s="104"/>
      <c r="C542" s="103">
        <f>C540+C541</f>
        <v>39880</v>
      </c>
      <c r="D542" s="103">
        <f t="shared" ref="D542:M542" si="263">D540+D541</f>
        <v>36073</v>
      </c>
      <c r="E542" s="103">
        <f t="shared" si="263"/>
        <v>29193</v>
      </c>
      <c r="F542" s="103">
        <f t="shared" si="263"/>
        <v>6880</v>
      </c>
      <c r="G542" s="103">
        <f t="shared" si="263"/>
        <v>3807</v>
      </c>
      <c r="H542" s="103">
        <f t="shared" si="263"/>
        <v>0</v>
      </c>
      <c r="I542" s="103">
        <f t="shared" si="263"/>
        <v>0</v>
      </c>
      <c r="J542" s="103">
        <f t="shared" si="263"/>
        <v>0</v>
      </c>
      <c r="K542" s="103">
        <f t="shared" si="263"/>
        <v>0</v>
      </c>
      <c r="L542" s="103">
        <f t="shared" si="263"/>
        <v>0</v>
      </c>
      <c r="M542" s="103">
        <f t="shared" si="263"/>
        <v>0</v>
      </c>
    </row>
    <row r="543" spans="1:13" s="59" customFormat="1" x14ac:dyDescent="0.2">
      <c r="A543" s="64" t="s">
        <v>79</v>
      </c>
      <c r="B543" s="79" t="s">
        <v>245</v>
      </c>
      <c r="C543" s="57">
        <f t="shared" ref="C543:C544" si="264">SUM(D543,G543,H543:M543)</f>
        <v>15782</v>
      </c>
      <c r="D543" s="31">
        <f t="shared" ref="D543:D544" si="265">SUM(E543:F543)</f>
        <v>0</v>
      </c>
      <c r="E543" s="57"/>
      <c r="F543" s="57"/>
      <c r="G543" s="57">
        <v>15782</v>
      </c>
      <c r="H543" s="57"/>
      <c r="I543" s="57"/>
      <c r="J543" s="57"/>
      <c r="K543" s="58"/>
      <c r="L543" s="58"/>
      <c r="M543" s="58"/>
    </row>
    <row r="544" spans="1:13" s="59" customFormat="1" x14ac:dyDescent="0.2">
      <c r="A544" s="64"/>
      <c r="B544" s="58"/>
      <c r="C544" s="57">
        <f t="shared" si="264"/>
        <v>12781</v>
      </c>
      <c r="D544" s="31">
        <f t="shared" si="265"/>
        <v>0</v>
      </c>
      <c r="E544" s="57"/>
      <c r="F544" s="57"/>
      <c r="G544" s="57">
        <v>12781</v>
      </c>
      <c r="H544" s="57"/>
      <c r="I544" s="57"/>
      <c r="J544" s="57"/>
      <c r="K544" s="58"/>
      <c r="L544" s="58"/>
      <c r="M544" s="58"/>
    </row>
    <row r="545" spans="1:13" s="59" customFormat="1" x14ac:dyDescent="0.2">
      <c r="A545" s="106"/>
      <c r="B545" s="104"/>
      <c r="C545" s="103">
        <f>C543+C544</f>
        <v>28563</v>
      </c>
      <c r="D545" s="103">
        <f t="shared" ref="D545:M545" si="266">D543+D544</f>
        <v>0</v>
      </c>
      <c r="E545" s="103">
        <f t="shared" si="266"/>
        <v>0</v>
      </c>
      <c r="F545" s="103">
        <f t="shared" si="266"/>
        <v>0</v>
      </c>
      <c r="G545" s="103">
        <f t="shared" si="266"/>
        <v>28563</v>
      </c>
      <c r="H545" s="103">
        <f t="shared" si="266"/>
        <v>0</v>
      </c>
      <c r="I545" s="103">
        <f t="shared" si="266"/>
        <v>0</v>
      </c>
      <c r="J545" s="103">
        <f t="shared" si="266"/>
        <v>0</v>
      </c>
      <c r="K545" s="103">
        <f t="shared" si="266"/>
        <v>0</v>
      </c>
      <c r="L545" s="103">
        <f t="shared" si="266"/>
        <v>0</v>
      </c>
      <c r="M545" s="103">
        <f t="shared" si="266"/>
        <v>0</v>
      </c>
    </row>
    <row r="546" spans="1:13" s="12" customFormat="1" x14ac:dyDescent="0.2">
      <c r="A546" s="83" t="s">
        <v>134</v>
      </c>
      <c r="B546" s="37" t="s">
        <v>82</v>
      </c>
      <c r="C546" s="25">
        <f>C549+C552+C555+C558+C561+C564+C567+C570+C573+C576+C579+C582+C585+C588+C591+C594+C597</f>
        <v>2692181</v>
      </c>
      <c r="D546" s="25">
        <f t="shared" ref="D546:M546" si="267">D549+D552+D555+D558+D561+D564+D567+D570+D573+D576+D579+D582+D585+D588+D591+D594+D597</f>
        <v>1233330</v>
      </c>
      <c r="E546" s="25">
        <f t="shared" si="267"/>
        <v>977878</v>
      </c>
      <c r="F546" s="25">
        <f t="shared" si="267"/>
        <v>255452</v>
      </c>
      <c r="G546" s="25">
        <f t="shared" si="267"/>
        <v>447634</v>
      </c>
      <c r="H546" s="25">
        <f t="shared" si="267"/>
        <v>15000</v>
      </c>
      <c r="I546" s="25">
        <f t="shared" si="267"/>
        <v>0</v>
      </c>
      <c r="J546" s="25">
        <f t="shared" si="267"/>
        <v>122654</v>
      </c>
      <c r="K546" s="25">
        <f t="shared" si="267"/>
        <v>653563</v>
      </c>
      <c r="L546" s="25">
        <f t="shared" si="267"/>
        <v>220000</v>
      </c>
      <c r="M546" s="25">
        <f t="shared" si="267"/>
        <v>0</v>
      </c>
    </row>
    <row r="547" spans="1:13" s="12" customFormat="1" x14ac:dyDescent="0.2">
      <c r="A547" s="83"/>
      <c r="B547" s="37"/>
      <c r="C547" s="25">
        <f>C550+C553+C556+C559+C562+C565+C568+C571+C574+C577+C580+C583+C586+C589+C592+C595+C598</f>
        <v>-151461</v>
      </c>
      <c r="D547" s="25">
        <f t="shared" ref="D547:M547" si="268">D550+D553+D556+D559+D562+D565+D568+D571+D574+D577+D580+D583+D586+D589+D592+D595+D598</f>
        <v>13035</v>
      </c>
      <c r="E547" s="25">
        <f t="shared" si="268"/>
        <v>6163</v>
      </c>
      <c r="F547" s="25">
        <f t="shared" si="268"/>
        <v>6872</v>
      </c>
      <c r="G547" s="25">
        <f t="shared" si="268"/>
        <v>44939</v>
      </c>
      <c r="H547" s="25">
        <f t="shared" si="268"/>
        <v>0</v>
      </c>
      <c r="I547" s="25">
        <f t="shared" si="268"/>
        <v>0</v>
      </c>
      <c r="J547" s="25">
        <f t="shared" si="268"/>
        <v>-5529</v>
      </c>
      <c r="K547" s="25">
        <f t="shared" si="268"/>
        <v>-200000</v>
      </c>
      <c r="L547" s="25">
        <f t="shared" si="268"/>
        <v>-3906</v>
      </c>
      <c r="M547" s="25">
        <f t="shared" si="268"/>
        <v>0</v>
      </c>
    </row>
    <row r="548" spans="1:13" s="12" customFormat="1" x14ac:dyDescent="0.2">
      <c r="A548" s="83"/>
      <c r="B548" s="37"/>
      <c r="C548" s="25">
        <f>C546+C547</f>
        <v>2540720</v>
      </c>
      <c r="D548" s="25">
        <f t="shared" ref="D548:M548" si="269">D546+D547</f>
        <v>1246365</v>
      </c>
      <c r="E548" s="25">
        <f t="shared" si="269"/>
        <v>984041</v>
      </c>
      <c r="F548" s="25">
        <f t="shared" si="269"/>
        <v>262324</v>
      </c>
      <c r="G548" s="25">
        <f t="shared" si="269"/>
        <v>492573</v>
      </c>
      <c r="H548" s="25">
        <f t="shared" si="269"/>
        <v>15000</v>
      </c>
      <c r="I548" s="25">
        <f t="shared" si="269"/>
        <v>0</v>
      </c>
      <c r="J548" s="25">
        <f t="shared" si="269"/>
        <v>117125</v>
      </c>
      <c r="K548" s="25">
        <f t="shared" si="269"/>
        <v>453563</v>
      </c>
      <c r="L548" s="25">
        <f t="shared" si="269"/>
        <v>216094</v>
      </c>
      <c r="M548" s="25">
        <f t="shared" si="269"/>
        <v>0</v>
      </c>
    </row>
    <row r="549" spans="1:13" s="7" customFormat="1" x14ac:dyDescent="0.2">
      <c r="A549" s="28" t="s">
        <v>83</v>
      </c>
      <c r="B549" s="74" t="s">
        <v>84</v>
      </c>
      <c r="C549" s="31">
        <f t="shared" ref="C549:C574" si="270">SUM(D549,G549,H549:M549)</f>
        <v>274795</v>
      </c>
      <c r="D549" s="31">
        <f t="shared" ref="D549:D574" si="271">SUM(E549:F549)</f>
        <v>197775</v>
      </c>
      <c r="E549" s="31">
        <v>160824</v>
      </c>
      <c r="F549" s="31">
        <v>36951</v>
      </c>
      <c r="G549" s="29">
        <v>72157</v>
      </c>
      <c r="H549" s="29"/>
      <c r="I549" s="29"/>
      <c r="J549" s="29">
        <v>3300</v>
      </c>
      <c r="K549" s="29">
        <v>1563</v>
      </c>
      <c r="L549" s="29"/>
      <c r="M549" s="29"/>
    </row>
    <row r="550" spans="1:13" s="7" customFormat="1" x14ac:dyDescent="0.2">
      <c r="A550" s="28"/>
      <c r="B550" s="28"/>
      <c r="C550" s="31">
        <f t="shared" si="270"/>
        <v>5876</v>
      </c>
      <c r="D550" s="31">
        <f t="shared" si="271"/>
        <v>9876</v>
      </c>
      <c r="E550" s="31">
        <v>3038</v>
      </c>
      <c r="F550" s="31">
        <v>6838</v>
      </c>
      <c r="G550" s="29">
        <v>-3300</v>
      </c>
      <c r="H550" s="29"/>
      <c r="I550" s="29"/>
      <c r="J550" s="29">
        <v>-700</v>
      </c>
      <c r="K550" s="29"/>
      <c r="L550" s="29"/>
      <c r="M550" s="29"/>
    </row>
    <row r="551" spans="1:13" s="7" customFormat="1" x14ac:dyDescent="0.2">
      <c r="A551" s="85"/>
      <c r="B551" s="85"/>
      <c r="C551" s="86">
        <f>C549+C550</f>
        <v>280671</v>
      </c>
      <c r="D551" s="86">
        <f t="shared" ref="D551:M551" si="272">D549+D550</f>
        <v>207651</v>
      </c>
      <c r="E551" s="86">
        <f t="shared" si="272"/>
        <v>163862</v>
      </c>
      <c r="F551" s="86">
        <f t="shared" si="272"/>
        <v>43789</v>
      </c>
      <c r="G551" s="86">
        <f t="shared" si="272"/>
        <v>68857</v>
      </c>
      <c r="H551" s="86">
        <f t="shared" si="272"/>
        <v>0</v>
      </c>
      <c r="I551" s="86">
        <f t="shared" si="272"/>
        <v>0</v>
      </c>
      <c r="J551" s="86">
        <f t="shared" si="272"/>
        <v>2600</v>
      </c>
      <c r="K551" s="86">
        <f t="shared" si="272"/>
        <v>1563</v>
      </c>
      <c r="L551" s="86">
        <f t="shared" si="272"/>
        <v>0</v>
      </c>
      <c r="M551" s="86">
        <f t="shared" si="272"/>
        <v>0</v>
      </c>
    </row>
    <row r="552" spans="1:13" s="7" customFormat="1" x14ac:dyDescent="0.2">
      <c r="A552" s="28" t="s">
        <v>93</v>
      </c>
      <c r="B552" s="74" t="s">
        <v>85</v>
      </c>
      <c r="C552" s="29">
        <f t="shared" si="270"/>
        <v>141520</v>
      </c>
      <c r="D552" s="31">
        <f t="shared" si="271"/>
        <v>107733</v>
      </c>
      <c r="E552" s="31">
        <v>83434</v>
      </c>
      <c r="F552" s="31">
        <v>24299</v>
      </c>
      <c r="G552" s="29">
        <v>32837</v>
      </c>
      <c r="H552" s="29"/>
      <c r="I552" s="29"/>
      <c r="J552" s="29">
        <v>950</v>
      </c>
      <c r="K552" s="29"/>
      <c r="L552" s="29"/>
      <c r="M552" s="29"/>
    </row>
    <row r="553" spans="1:13" s="7" customFormat="1" x14ac:dyDescent="0.2">
      <c r="A553" s="28"/>
      <c r="B553" s="28"/>
      <c r="C553" s="29">
        <f t="shared" si="270"/>
        <v>0</v>
      </c>
      <c r="D553" s="31">
        <f t="shared" si="271"/>
        <v>1115</v>
      </c>
      <c r="E553" s="31">
        <v>2808</v>
      </c>
      <c r="F553" s="31">
        <v>-1693</v>
      </c>
      <c r="G553" s="29">
        <v>-1115</v>
      </c>
      <c r="H553" s="29"/>
      <c r="I553" s="29"/>
      <c r="J553" s="29"/>
      <c r="K553" s="29"/>
      <c r="L553" s="29"/>
      <c r="M553" s="29"/>
    </row>
    <row r="554" spans="1:13" s="7" customFormat="1" x14ac:dyDescent="0.2">
      <c r="A554" s="85"/>
      <c r="B554" s="85"/>
      <c r="C554" s="86">
        <f>C552+C553</f>
        <v>141520</v>
      </c>
      <c r="D554" s="86">
        <f t="shared" ref="D554:M554" si="273">D552+D553</f>
        <v>108848</v>
      </c>
      <c r="E554" s="86">
        <f t="shared" si="273"/>
        <v>86242</v>
      </c>
      <c r="F554" s="86">
        <f t="shared" si="273"/>
        <v>22606</v>
      </c>
      <c r="G554" s="86">
        <f t="shared" si="273"/>
        <v>31722</v>
      </c>
      <c r="H554" s="86">
        <f t="shared" si="273"/>
        <v>0</v>
      </c>
      <c r="I554" s="86">
        <f t="shared" si="273"/>
        <v>0</v>
      </c>
      <c r="J554" s="86">
        <f t="shared" si="273"/>
        <v>950</v>
      </c>
      <c r="K554" s="86">
        <f t="shared" si="273"/>
        <v>0</v>
      </c>
      <c r="L554" s="86">
        <f t="shared" si="273"/>
        <v>0</v>
      </c>
      <c r="M554" s="86">
        <f t="shared" si="273"/>
        <v>0</v>
      </c>
    </row>
    <row r="555" spans="1:13" s="7" customFormat="1" x14ac:dyDescent="0.2">
      <c r="A555" s="28" t="s">
        <v>93</v>
      </c>
      <c r="B555" s="74" t="s">
        <v>138</v>
      </c>
      <c r="C555" s="29">
        <f t="shared" si="270"/>
        <v>559418</v>
      </c>
      <c r="D555" s="31">
        <f t="shared" si="271"/>
        <v>457338</v>
      </c>
      <c r="E555" s="31">
        <v>360978</v>
      </c>
      <c r="F555" s="31">
        <v>96360</v>
      </c>
      <c r="G555" s="29">
        <v>97580</v>
      </c>
      <c r="H555" s="29"/>
      <c r="I555" s="29"/>
      <c r="J555" s="29">
        <v>4500</v>
      </c>
      <c r="K555" s="29"/>
      <c r="L555" s="29"/>
      <c r="M555" s="29"/>
    </row>
    <row r="556" spans="1:13" s="7" customFormat="1" x14ac:dyDescent="0.2">
      <c r="A556" s="28"/>
      <c r="B556" s="28"/>
      <c r="C556" s="29">
        <f t="shared" si="270"/>
        <v>-5876</v>
      </c>
      <c r="D556" s="31">
        <f t="shared" si="271"/>
        <v>-974</v>
      </c>
      <c r="E556" s="31">
        <v>-974</v>
      </c>
      <c r="F556" s="31"/>
      <c r="G556" s="29">
        <v>-5500</v>
      </c>
      <c r="H556" s="29"/>
      <c r="I556" s="29"/>
      <c r="J556" s="29">
        <v>598</v>
      </c>
      <c r="K556" s="29"/>
      <c r="L556" s="29"/>
      <c r="M556" s="29"/>
    </row>
    <row r="557" spans="1:13" s="7" customFormat="1" x14ac:dyDescent="0.2">
      <c r="A557" s="85"/>
      <c r="B557" s="85"/>
      <c r="C557" s="86">
        <f>C555+C556</f>
        <v>553542</v>
      </c>
      <c r="D557" s="86">
        <f t="shared" ref="D557:M557" si="274">D555+D556</f>
        <v>456364</v>
      </c>
      <c r="E557" s="86">
        <f t="shared" si="274"/>
        <v>360004</v>
      </c>
      <c r="F557" s="86">
        <f t="shared" si="274"/>
        <v>96360</v>
      </c>
      <c r="G557" s="86">
        <f t="shared" si="274"/>
        <v>92080</v>
      </c>
      <c r="H557" s="86">
        <f t="shared" si="274"/>
        <v>0</v>
      </c>
      <c r="I557" s="86">
        <f t="shared" si="274"/>
        <v>0</v>
      </c>
      <c r="J557" s="86">
        <f t="shared" si="274"/>
        <v>5098</v>
      </c>
      <c r="K557" s="86">
        <f t="shared" si="274"/>
        <v>0</v>
      </c>
      <c r="L557" s="86">
        <f t="shared" si="274"/>
        <v>0</v>
      </c>
      <c r="M557" s="86">
        <f t="shared" si="274"/>
        <v>0</v>
      </c>
    </row>
    <row r="558" spans="1:13" s="7" customFormat="1" ht="15.75" customHeight="1" x14ac:dyDescent="0.2">
      <c r="A558" s="28" t="s">
        <v>131</v>
      </c>
      <c r="B558" s="74" t="s">
        <v>174</v>
      </c>
      <c r="C558" s="29">
        <f t="shared" si="270"/>
        <v>6028</v>
      </c>
      <c r="D558" s="31">
        <f t="shared" si="271"/>
        <v>0</v>
      </c>
      <c r="E558" s="31"/>
      <c r="F558" s="31"/>
      <c r="G558" s="31">
        <v>6028</v>
      </c>
      <c r="H558" s="29"/>
      <c r="I558" s="29"/>
      <c r="J558" s="29"/>
      <c r="K558" s="29"/>
      <c r="L558" s="29"/>
      <c r="M558" s="29"/>
    </row>
    <row r="559" spans="1:13" s="7" customFormat="1" ht="15.75" customHeight="1" x14ac:dyDescent="0.2">
      <c r="A559" s="28"/>
      <c r="B559" s="28"/>
      <c r="C559" s="29">
        <f t="shared" si="270"/>
        <v>0</v>
      </c>
      <c r="D559" s="31">
        <f t="shared" si="271"/>
        <v>87</v>
      </c>
      <c r="E559" s="31">
        <v>70</v>
      </c>
      <c r="F559" s="31">
        <v>17</v>
      </c>
      <c r="G559" s="31">
        <v>-87</v>
      </c>
      <c r="H559" s="29"/>
      <c r="I559" s="29"/>
      <c r="J559" s="29"/>
      <c r="K559" s="29"/>
      <c r="L559" s="29"/>
      <c r="M559" s="29"/>
    </row>
    <row r="560" spans="1:13" s="7" customFormat="1" ht="15.75" customHeight="1" x14ac:dyDescent="0.2">
      <c r="A560" s="85"/>
      <c r="B560" s="85"/>
      <c r="C560" s="86">
        <f>C558+C559</f>
        <v>6028</v>
      </c>
      <c r="D560" s="86">
        <f t="shared" ref="D560:M560" si="275">D558+D559</f>
        <v>87</v>
      </c>
      <c r="E560" s="86">
        <f t="shared" si="275"/>
        <v>70</v>
      </c>
      <c r="F560" s="86">
        <f t="shared" si="275"/>
        <v>17</v>
      </c>
      <c r="G560" s="86">
        <f t="shared" si="275"/>
        <v>5941</v>
      </c>
      <c r="H560" s="86">
        <f t="shared" si="275"/>
        <v>0</v>
      </c>
      <c r="I560" s="86">
        <f t="shared" si="275"/>
        <v>0</v>
      </c>
      <c r="J560" s="86">
        <f t="shared" si="275"/>
        <v>0</v>
      </c>
      <c r="K560" s="86">
        <f t="shared" si="275"/>
        <v>0</v>
      </c>
      <c r="L560" s="86">
        <f t="shared" si="275"/>
        <v>0</v>
      </c>
      <c r="M560" s="86">
        <f t="shared" si="275"/>
        <v>0</v>
      </c>
    </row>
    <row r="561" spans="1:13" s="7" customFormat="1" x14ac:dyDescent="0.2">
      <c r="A561" s="28" t="s">
        <v>93</v>
      </c>
      <c r="B561" s="74" t="s">
        <v>86</v>
      </c>
      <c r="C561" s="29">
        <f t="shared" si="270"/>
        <v>93185</v>
      </c>
      <c r="D561" s="31">
        <f t="shared" si="271"/>
        <v>85105</v>
      </c>
      <c r="E561" s="31">
        <v>68083</v>
      </c>
      <c r="F561" s="31">
        <v>17022</v>
      </c>
      <c r="G561" s="29">
        <v>7580</v>
      </c>
      <c r="H561" s="29"/>
      <c r="I561" s="29"/>
      <c r="J561" s="29">
        <v>500</v>
      </c>
      <c r="K561" s="29"/>
      <c r="L561" s="29"/>
      <c r="M561" s="29"/>
    </row>
    <row r="562" spans="1:13" s="7" customFormat="1" x14ac:dyDescent="0.2">
      <c r="A562" s="28"/>
      <c r="B562" s="28"/>
      <c r="C562" s="29">
        <f t="shared" si="270"/>
        <v>0</v>
      </c>
      <c r="D562" s="31">
        <f t="shared" si="271"/>
        <v>0</v>
      </c>
      <c r="E562" s="31"/>
      <c r="F562" s="31"/>
      <c r="G562" s="29">
        <v>420</v>
      </c>
      <c r="H562" s="29"/>
      <c r="I562" s="29"/>
      <c r="J562" s="29">
        <v>-420</v>
      </c>
      <c r="K562" s="29"/>
      <c r="L562" s="29"/>
      <c r="M562" s="29"/>
    </row>
    <row r="563" spans="1:13" s="7" customFormat="1" x14ac:dyDescent="0.2">
      <c r="A563" s="85"/>
      <c r="B563" s="85"/>
      <c r="C563" s="86">
        <f>C561+C562</f>
        <v>93185</v>
      </c>
      <c r="D563" s="86">
        <f t="shared" ref="D563:M563" si="276">D561+D562</f>
        <v>85105</v>
      </c>
      <c r="E563" s="86">
        <f t="shared" si="276"/>
        <v>68083</v>
      </c>
      <c r="F563" s="86">
        <f t="shared" si="276"/>
        <v>17022</v>
      </c>
      <c r="G563" s="86">
        <f t="shared" si="276"/>
        <v>8000</v>
      </c>
      <c r="H563" s="86">
        <f t="shared" si="276"/>
        <v>0</v>
      </c>
      <c r="I563" s="86">
        <f t="shared" si="276"/>
        <v>0</v>
      </c>
      <c r="J563" s="86">
        <f t="shared" si="276"/>
        <v>80</v>
      </c>
      <c r="K563" s="86">
        <f t="shared" si="276"/>
        <v>0</v>
      </c>
      <c r="L563" s="86">
        <f t="shared" si="276"/>
        <v>0</v>
      </c>
      <c r="M563" s="86">
        <f t="shared" si="276"/>
        <v>0</v>
      </c>
    </row>
    <row r="564" spans="1:13" s="7" customFormat="1" x14ac:dyDescent="0.2">
      <c r="A564" s="28" t="s">
        <v>131</v>
      </c>
      <c r="B564" s="74" t="s">
        <v>156</v>
      </c>
      <c r="C564" s="29">
        <f t="shared" si="270"/>
        <v>216489</v>
      </c>
      <c r="D564" s="31">
        <f t="shared" si="271"/>
        <v>181834</v>
      </c>
      <c r="E564" s="31">
        <v>144367</v>
      </c>
      <c r="F564" s="31">
        <v>37467</v>
      </c>
      <c r="G564" s="29">
        <v>34655</v>
      </c>
      <c r="H564" s="29"/>
      <c r="I564" s="29"/>
      <c r="J564" s="29">
        <v>0</v>
      </c>
      <c r="K564" s="29"/>
      <c r="L564" s="29"/>
      <c r="M564" s="29"/>
    </row>
    <row r="565" spans="1:13" s="7" customFormat="1" x14ac:dyDescent="0.2">
      <c r="A565" s="28"/>
      <c r="B565" s="65"/>
      <c r="C565" s="29">
        <f t="shared" si="270"/>
        <v>0</v>
      </c>
      <c r="D565" s="31">
        <f t="shared" si="271"/>
        <v>0</v>
      </c>
      <c r="E565" s="31"/>
      <c r="F565" s="31"/>
      <c r="G565" s="29">
        <v>-2304</v>
      </c>
      <c r="H565" s="29"/>
      <c r="I565" s="29"/>
      <c r="J565" s="29">
        <v>2304</v>
      </c>
      <c r="K565" s="29"/>
      <c r="L565" s="29"/>
      <c r="M565" s="29"/>
    </row>
    <row r="566" spans="1:13" s="7" customFormat="1" x14ac:dyDescent="0.2">
      <c r="A566" s="85"/>
      <c r="B566" s="107"/>
      <c r="C566" s="86">
        <f>C564+C565</f>
        <v>216489</v>
      </c>
      <c r="D566" s="86">
        <f t="shared" ref="D566:M566" si="277">D564+D565</f>
        <v>181834</v>
      </c>
      <c r="E566" s="86">
        <f t="shared" si="277"/>
        <v>144367</v>
      </c>
      <c r="F566" s="86">
        <f t="shared" si="277"/>
        <v>37467</v>
      </c>
      <c r="G566" s="86">
        <f t="shared" si="277"/>
        <v>32351</v>
      </c>
      <c r="H566" s="86">
        <f t="shared" si="277"/>
        <v>0</v>
      </c>
      <c r="I566" s="86">
        <f t="shared" si="277"/>
        <v>0</v>
      </c>
      <c r="J566" s="86">
        <f t="shared" si="277"/>
        <v>2304</v>
      </c>
      <c r="K566" s="86">
        <f t="shared" si="277"/>
        <v>0</v>
      </c>
      <c r="L566" s="86">
        <f t="shared" si="277"/>
        <v>0</v>
      </c>
      <c r="M566" s="86">
        <f t="shared" si="277"/>
        <v>0</v>
      </c>
    </row>
    <row r="567" spans="1:13" s="7" customFormat="1" x14ac:dyDescent="0.2">
      <c r="A567" s="28" t="s">
        <v>131</v>
      </c>
      <c r="B567" s="122" t="s">
        <v>184</v>
      </c>
      <c r="C567" s="29">
        <f t="shared" si="270"/>
        <v>160000</v>
      </c>
      <c r="D567" s="31">
        <f t="shared" si="271"/>
        <v>96790</v>
      </c>
      <c r="E567" s="31">
        <v>78000</v>
      </c>
      <c r="F567" s="31">
        <v>18790</v>
      </c>
      <c r="G567" s="29">
        <v>63210</v>
      </c>
      <c r="H567" s="29"/>
      <c r="I567" s="29"/>
      <c r="J567" s="29"/>
      <c r="K567" s="29"/>
      <c r="L567" s="29"/>
      <c r="M567" s="29"/>
    </row>
    <row r="568" spans="1:13" s="7" customFormat="1" x14ac:dyDescent="0.2">
      <c r="A568" s="28"/>
      <c r="B568" s="65"/>
      <c r="C568" s="29">
        <f t="shared" si="270"/>
        <v>0</v>
      </c>
      <c r="D568" s="31">
        <f t="shared" si="271"/>
        <v>-5292</v>
      </c>
      <c r="E568" s="31">
        <v>-5292</v>
      </c>
      <c r="F568" s="31"/>
      <c r="G568" s="29">
        <v>5292</v>
      </c>
      <c r="H568" s="29"/>
      <c r="I568" s="29"/>
      <c r="J568" s="29"/>
      <c r="K568" s="29"/>
      <c r="L568" s="29"/>
      <c r="M568" s="29"/>
    </row>
    <row r="569" spans="1:13" s="7" customFormat="1" x14ac:dyDescent="0.2">
      <c r="A569" s="85"/>
      <c r="B569" s="107"/>
      <c r="C569" s="86">
        <f>C567+C568</f>
        <v>160000</v>
      </c>
      <c r="D569" s="86">
        <f t="shared" ref="D569:M569" si="278">D567+D568</f>
        <v>91498</v>
      </c>
      <c r="E569" s="86">
        <f t="shared" si="278"/>
        <v>72708</v>
      </c>
      <c r="F569" s="86">
        <f t="shared" si="278"/>
        <v>18790</v>
      </c>
      <c r="G569" s="86">
        <f t="shared" si="278"/>
        <v>68502</v>
      </c>
      <c r="H569" s="86">
        <f t="shared" si="278"/>
        <v>0</v>
      </c>
      <c r="I569" s="86">
        <f t="shared" si="278"/>
        <v>0</v>
      </c>
      <c r="J569" s="86">
        <f t="shared" si="278"/>
        <v>0</v>
      </c>
      <c r="K569" s="86">
        <f t="shared" si="278"/>
        <v>0</v>
      </c>
      <c r="L569" s="86">
        <f t="shared" si="278"/>
        <v>0</v>
      </c>
      <c r="M569" s="86">
        <f t="shared" si="278"/>
        <v>0</v>
      </c>
    </row>
    <row r="570" spans="1:13" s="7" customFormat="1" x14ac:dyDescent="0.2">
      <c r="A570" s="28" t="s">
        <v>131</v>
      </c>
      <c r="B570" s="122" t="s">
        <v>166</v>
      </c>
      <c r="C570" s="29">
        <f t="shared" si="270"/>
        <v>159551</v>
      </c>
      <c r="D570" s="31">
        <f t="shared" si="271"/>
        <v>103892</v>
      </c>
      <c r="E570" s="31">
        <v>79885</v>
      </c>
      <c r="F570" s="31">
        <v>24007</v>
      </c>
      <c r="G570" s="29">
        <v>55659</v>
      </c>
      <c r="H570" s="29"/>
      <c r="I570" s="29"/>
      <c r="J570" s="29"/>
      <c r="K570" s="29"/>
      <c r="L570" s="29"/>
      <c r="M570" s="29"/>
    </row>
    <row r="571" spans="1:13" s="7" customFormat="1" x14ac:dyDescent="0.2">
      <c r="A571" s="28"/>
      <c r="B571" s="65"/>
      <c r="C571" s="29">
        <f t="shared" si="270"/>
        <v>45411</v>
      </c>
      <c r="D571" s="31">
        <f t="shared" si="271"/>
        <v>1809</v>
      </c>
      <c r="E571" s="31">
        <v>1286</v>
      </c>
      <c r="F571" s="31">
        <v>523</v>
      </c>
      <c r="G571" s="29">
        <v>43602</v>
      </c>
      <c r="H571" s="29"/>
      <c r="I571" s="29"/>
      <c r="J571" s="29"/>
      <c r="K571" s="29"/>
      <c r="L571" s="29"/>
      <c r="M571" s="29"/>
    </row>
    <row r="572" spans="1:13" s="7" customFormat="1" x14ac:dyDescent="0.2">
      <c r="A572" s="85"/>
      <c r="B572" s="107"/>
      <c r="C572" s="86">
        <f>C570+C571</f>
        <v>204962</v>
      </c>
      <c r="D572" s="86">
        <f t="shared" ref="D572:M572" si="279">D570+D571</f>
        <v>105701</v>
      </c>
      <c r="E572" s="86">
        <f t="shared" si="279"/>
        <v>81171</v>
      </c>
      <c r="F572" s="86">
        <f t="shared" si="279"/>
        <v>24530</v>
      </c>
      <c r="G572" s="86">
        <f t="shared" si="279"/>
        <v>99261</v>
      </c>
      <c r="H572" s="86">
        <f t="shared" si="279"/>
        <v>0</v>
      </c>
      <c r="I572" s="86">
        <f t="shared" si="279"/>
        <v>0</v>
      </c>
      <c r="J572" s="86">
        <f t="shared" si="279"/>
        <v>0</v>
      </c>
      <c r="K572" s="86">
        <f t="shared" si="279"/>
        <v>0</v>
      </c>
      <c r="L572" s="86">
        <f t="shared" si="279"/>
        <v>0</v>
      </c>
      <c r="M572" s="86">
        <f t="shared" si="279"/>
        <v>0</v>
      </c>
    </row>
    <row r="573" spans="1:13" s="7" customFormat="1" ht="25.5" x14ac:dyDescent="0.2">
      <c r="A573" s="28">
        <v>10.7</v>
      </c>
      <c r="B573" s="122" t="s">
        <v>195</v>
      </c>
      <c r="C573" s="29">
        <f t="shared" si="270"/>
        <v>6173</v>
      </c>
      <c r="D573" s="31">
        <f t="shared" si="271"/>
        <v>1498</v>
      </c>
      <c r="E573" s="31">
        <v>1207</v>
      </c>
      <c r="F573" s="31">
        <v>291</v>
      </c>
      <c r="G573" s="29">
        <v>4675</v>
      </c>
      <c r="H573" s="29"/>
      <c r="I573" s="29"/>
      <c r="J573" s="29"/>
      <c r="K573" s="29"/>
      <c r="L573" s="29"/>
      <c r="M573" s="29"/>
    </row>
    <row r="574" spans="1:13" s="7" customFormat="1" x14ac:dyDescent="0.2">
      <c r="A574" s="28"/>
      <c r="B574" s="65"/>
      <c r="C574" s="29">
        <f t="shared" si="270"/>
        <v>7986</v>
      </c>
      <c r="D574" s="31">
        <f t="shared" si="271"/>
        <v>610</v>
      </c>
      <c r="E574" s="31">
        <v>610</v>
      </c>
      <c r="F574" s="31"/>
      <c r="G574" s="29">
        <v>7376</v>
      </c>
      <c r="H574" s="29"/>
      <c r="I574" s="29"/>
      <c r="J574" s="29"/>
      <c r="K574" s="29"/>
      <c r="L574" s="29"/>
      <c r="M574" s="29"/>
    </row>
    <row r="575" spans="1:13" s="7" customFormat="1" x14ac:dyDescent="0.2">
      <c r="A575" s="85"/>
      <c r="B575" s="107"/>
      <c r="C575" s="86">
        <f>C573+C574</f>
        <v>14159</v>
      </c>
      <c r="D575" s="86">
        <f t="shared" ref="D575:M575" si="280">D573+D574</f>
        <v>2108</v>
      </c>
      <c r="E575" s="86">
        <f t="shared" si="280"/>
        <v>1817</v>
      </c>
      <c r="F575" s="86">
        <f t="shared" si="280"/>
        <v>291</v>
      </c>
      <c r="G575" s="86">
        <f t="shared" si="280"/>
        <v>12051</v>
      </c>
      <c r="H575" s="86">
        <f t="shared" si="280"/>
        <v>0</v>
      </c>
      <c r="I575" s="86">
        <f t="shared" si="280"/>
        <v>0</v>
      </c>
      <c r="J575" s="86">
        <f t="shared" si="280"/>
        <v>0</v>
      </c>
      <c r="K575" s="86">
        <f t="shared" si="280"/>
        <v>0</v>
      </c>
      <c r="L575" s="86">
        <f t="shared" si="280"/>
        <v>0</v>
      </c>
      <c r="M575" s="86">
        <f t="shared" si="280"/>
        <v>0</v>
      </c>
    </row>
    <row r="576" spans="1:13" s="7" customFormat="1" x14ac:dyDescent="0.2">
      <c r="A576" s="28" t="s">
        <v>131</v>
      </c>
      <c r="B576" s="74" t="s">
        <v>212</v>
      </c>
      <c r="C576" s="29">
        <f t="shared" ref="C576:C592" si="281">SUM(D576,G576,H576:M576)</f>
        <v>592000</v>
      </c>
      <c r="D576" s="29">
        <f t="shared" ref="D576:D592" si="282">SUM(E576:F576)</f>
        <v>0</v>
      </c>
      <c r="E576" s="29"/>
      <c r="F576" s="29"/>
      <c r="G576" s="29"/>
      <c r="H576" s="29"/>
      <c r="I576" s="29"/>
      <c r="J576" s="29"/>
      <c r="K576" s="29">
        <v>592000</v>
      </c>
      <c r="L576" s="29"/>
      <c r="M576" s="29"/>
    </row>
    <row r="577" spans="1:13" s="7" customFormat="1" x14ac:dyDescent="0.2">
      <c r="A577" s="28"/>
      <c r="B577" s="28"/>
      <c r="C577" s="29">
        <f t="shared" si="281"/>
        <v>-200000</v>
      </c>
      <c r="D577" s="29">
        <f t="shared" si="282"/>
        <v>0</v>
      </c>
      <c r="E577" s="29"/>
      <c r="F577" s="29"/>
      <c r="G577" s="29"/>
      <c r="H577" s="29"/>
      <c r="I577" s="29"/>
      <c r="J577" s="29"/>
      <c r="K577" s="29">
        <v>-200000</v>
      </c>
      <c r="L577" s="29"/>
      <c r="M577" s="29"/>
    </row>
    <row r="578" spans="1:13" s="7" customFormat="1" x14ac:dyDescent="0.2">
      <c r="A578" s="85"/>
      <c r="B578" s="85"/>
      <c r="C578" s="86">
        <f>C576+C577</f>
        <v>392000</v>
      </c>
      <c r="D578" s="86">
        <f t="shared" ref="D578:M578" si="283">D576+D577</f>
        <v>0</v>
      </c>
      <c r="E578" s="86">
        <f t="shared" si="283"/>
        <v>0</v>
      </c>
      <c r="F578" s="86">
        <f t="shared" si="283"/>
        <v>0</v>
      </c>
      <c r="G578" s="86">
        <f t="shared" si="283"/>
        <v>0</v>
      </c>
      <c r="H578" s="86">
        <f t="shared" si="283"/>
        <v>0</v>
      </c>
      <c r="I578" s="86">
        <f t="shared" si="283"/>
        <v>0</v>
      </c>
      <c r="J578" s="86">
        <f t="shared" si="283"/>
        <v>0</v>
      </c>
      <c r="K578" s="86">
        <f t="shared" si="283"/>
        <v>392000</v>
      </c>
      <c r="L578" s="86">
        <f t="shared" si="283"/>
        <v>0</v>
      </c>
      <c r="M578" s="86">
        <f t="shared" si="283"/>
        <v>0</v>
      </c>
    </row>
    <row r="579" spans="1:13" s="7" customFormat="1" ht="25.5" x14ac:dyDescent="0.2">
      <c r="A579" s="28" t="s">
        <v>131</v>
      </c>
      <c r="B579" s="74" t="s">
        <v>193</v>
      </c>
      <c r="C579" s="29">
        <f t="shared" si="281"/>
        <v>40000</v>
      </c>
      <c r="D579" s="29">
        <f t="shared" si="282"/>
        <v>0</v>
      </c>
      <c r="E579" s="29"/>
      <c r="F579" s="29"/>
      <c r="G579" s="29"/>
      <c r="H579" s="29"/>
      <c r="I579" s="29"/>
      <c r="J579" s="29"/>
      <c r="K579" s="29">
        <v>40000</v>
      </c>
      <c r="L579" s="29"/>
      <c r="M579" s="29"/>
    </row>
    <row r="580" spans="1:13" s="7" customFormat="1" x14ac:dyDescent="0.2">
      <c r="A580" s="28"/>
      <c r="B580" s="28"/>
      <c r="C580" s="29">
        <f t="shared" si="281"/>
        <v>0</v>
      </c>
      <c r="D580" s="29">
        <f t="shared" si="282"/>
        <v>0</v>
      </c>
      <c r="E580" s="29"/>
      <c r="F580" s="29"/>
      <c r="G580" s="29"/>
      <c r="H580" s="29"/>
      <c r="I580" s="29"/>
      <c r="J580" s="29"/>
      <c r="K580" s="29"/>
      <c r="L580" s="29"/>
      <c r="M580" s="29"/>
    </row>
    <row r="581" spans="1:13" s="7" customFormat="1" x14ac:dyDescent="0.2">
      <c r="A581" s="85"/>
      <c r="B581" s="85"/>
      <c r="C581" s="86">
        <f>C579+C580</f>
        <v>40000</v>
      </c>
      <c r="D581" s="86">
        <f t="shared" ref="D581:M581" si="284">D579+D580</f>
        <v>0</v>
      </c>
      <c r="E581" s="86">
        <f t="shared" si="284"/>
        <v>0</v>
      </c>
      <c r="F581" s="86">
        <f t="shared" si="284"/>
        <v>0</v>
      </c>
      <c r="G581" s="86">
        <f t="shared" si="284"/>
        <v>0</v>
      </c>
      <c r="H581" s="86">
        <f t="shared" si="284"/>
        <v>0</v>
      </c>
      <c r="I581" s="86">
        <f t="shared" si="284"/>
        <v>0</v>
      </c>
      <c r="J581" s="86">
        <f t="shared" si="284"/>
        <v>0</v>
      </c>
      <c r="K581" s="86">
        <f t="shared" si="284"/>
        <v>40000</v>
      </c>
      <c r="L581" s="86">
        <f t="shared" si="284"/>
        <v>0</v>
      </c>
      <c r="M581" s="86">
        <f t="shared" si="284"/>
        <v>0</v>
      </c>
    </row>
    <row r="582" spans="1:13" s="7" customFormat="1" x14ac:dyDescent="0.2">
      <c r="A582" s="28" t="s">
        <v>131</v>
      </c>
      <c r="B582" s="74" t="s">
        <v>157</v>
      </c>
      <c r="C582" s="29">
        <f t="shared" si="281"/>
        <v>20000</v>
      </c>
      <c r="D582" s="29">
        <f t="shared" si="282"/>
        <v>0</v>
      </c>
      <c r="E582" s="29"/>
      <c r="F582" s="29"/>
      <c r="G582" s="29"/>
      <c r="H582" s="29"/>
      <c r="I582" s="29"/>
      <c r="J582" s="29"/>
      <c r="K582" s="31">
        <v>20000</v>
      </c>
      <c r="L582" s="29"/>
      <c r="M582" s="29"/>
    </row>
    <row r="583" spans="1:13" s="7" customFormat="1" x14ac:dyDescent="0.2">
      <c r="A583" s="28"/>
      <c r="B583" s="28"/>
      <c r="C583" s="29">
        <f t="shared" si="281"/>
        <v>0</v>
      </c>
      <c r="D583" s="29">
        <f t="shared" si="282"/>
        <v>0</v>
      </c>
      <c r="E583" s="29"/>
      <c r="F583" s="29"/>
      <c r="G583" s="29"/>
      <c r="H583" s="29"/>
      <c r="I583" s="29"/>
      <c r="J583" s="29"/>
      <c r="K583" s="31"/>
      <c r="L583" s="29"/>
      <c r="M583" s="29"/>
    </row>
    <row r="584" spans="1:13" s="7" customFormat="1" x14ac:dyDescent="0.2">
      <c r="A584" s="85"/>
      <c r="B584" s="85"/>
      <c r="C584" s="86">
        <f>C582+C583</f>
        <v>20000</v>
      </c>
      <c r="D584" s="86">
        <f t="shared" ref="D584:M584" si="285">D582+D583</f>
        <v>0</v>
      </c>
      <c r="E584" s="86">
        <f t="shared" si="285"/>
        <v>0</v>
      </c>
      <c r="F584" s="86">
        <f t="shared" si="285"/>
        <v>0</v>
      </c>
      <c r="G584" s="86">
        <f t="shared" si="285"/>
        <v>0</v>
      </c>
      <c r="H584" s="86">
        <f t="shared" si="285"/>
        <v>0</v>
      </c>
      <c r="I584" s="86">
        <f t="shared" si="285"/>
        <v>0</v>
      </c>
      <c r="J584" s="86">
        <f t="shared" si="285"/>
        <v>0</v>
      </c>
      <c r="K584" s="86">
        <f t="shared" si="285"/>
        <v>20000</v>
      </c>
      <c r="L584" s="86">
        <f t="shared" si="285"/>
        <v>0</v>
      </c>
      <c r="M584" s="86">
        <f t="shared" si="285"/>
        <v>0</v>
      </c>
    </row>
    <row r="585" spans="1:13" s="7" customFormat="1" ht="25.5" x14ac:dyDescent="0.2">
      <c r="A585" s="28" t="s">
        <v>132</v>
      </c>
      <c r="B585" s="74" t="s">
        <v>182</v>
      </c>
      <c r="C585" s="29">
        <f t="shared" si="281"/>
        <v>220000</v>
      </c>
      <c r="D585" s="29">
        <f t="shared" si="282"/>
        <v>0</v>
      </c>
      <c r="E585" s="29"/>
      <c r="F585" s="29"/>
      <c r="G585" s="29"/>
      <c r="H585" s="29"/>
      <c r="I585" s="29"/>
      <c r="J585" s="29"/>
      <c r="K585" s="29"/>
      <c r="L585" s="29">
        <v>220000</v>
      </c>
      <c r="M585" s="29"/>
    </row>
    <row r="586" spans="1:13" s="7" customFormat="1" x14ac:dyDescent="0.2">
      <c r="A586" s="28"/>
      <c r="B586" s="28"/>
      <c r="C586" s="29">
        <f t="shared" si="281"/>
        <v>0</v>
      </c>
      <c r="D586" s="29">
        <f t="shared" si="282"/>
        <v>0</v>
      </c>
      <c r="E586" s="29"/>
      <c r="F586" s="29"/>
      <c r="G586" s="29">
        <v>3906</v>
      </c>
      <c r="H586" s="29"/>
      <c r="I586" s="29"/>
      <c r="J586" s="29"/>
      <c r="K586" s="29"/>
      <c r="L586" s="29">
        <v>-3906</v>
      </c>
      <c r="M586" s="29"/>
    </row>
    <row r="587" spans="1:13" s="7" customFormat="1" x14ac:dyDescent="0.2">
      <c r="A587" s="85"/>
      <c r="B587" s="85"/>
      <c r="C587" s="86">
        <f>C585+C586</f>
        <v>220000</v>
      </c>
      <c r="D587" s="86">
        <f t="shared" ref="D587:M587" si="286">D585+D586</f>
        <v>0</v>
      </c>
      <c r="E587" s="86">
        <f t="shared" si="286"/>
        <v>0</v>
      </c>
      <c r="F587" s="86">
        <f t="shared" si="286"/>
        <v>0</v>
      </c>
      <c r="G587" s="86">
        <f t="shared" si="286"/>
        <v>3906</v>
      </c>
      <c r="H587" s="86">
        <f t="shared" si="286"/>
        <v>0</v>
      </c>
      <c r="I587" s="86">
        <f t="shared" si="286"/>
        <v>0</v>
      </c>
      <c r="J587" s="86">
        <f t="shared" si="286"/>
        <v>0</v>
      </c>
      <c r="K587" s="86">
        <f t="shared" si="286"/>
        <v>0</v>
      </c>
      <c r="L587" s="86">
        <f t="shared" si="286"/>
        <v>216094</v>
      </c>
      <c r="M587" s="86">
        <f t="shared" si="286"/>
        <v>0</v>
      </c>
    </row>
    <row r="588" spans="1:13" s="7" customFormat="1" ht="25.5" x14ac:dyDescent="0.2">
      <c r="A588" s="28" t="s">
        <v>132</v>
      </c>
      <c r="B588" s="74" t="s">
        <v>87</v>
      </c>
      <c r="C588" s="29">
        <f t="shared" si="281"/>
        <v>15000</v>
      </c>
      <c r="D588" s="29">
        <f t="shared" si="282"/>
        <v>0</v>
      </c>
      <c r="E588" s="29"/>
      <c r="F588" s="29"/>
      <c r="G588" s="29"/>
      <c r="H588" s="31">
        <v>15000</v>
      </c>
      <c r="I588" s="29"/>
      <c r="J588" s="29"/>
      <c r="K588" s="29"/>
      <c r="L588" s="29"/>
      <c r="M588" s="29"/>
    </row>
    <row r="589" spans="1:13" s="7" customFormat="1" x14ac:dyDescent="0.2">
      <c r="A589" s="28"/>
      <c r="B589" s="28"/>
      <c r="C589" s="29">
        <f t="shared" si="281"/>
        <v>0</v>
      </c>
      <c r="D589" s="29">
        <f t="shared" si="282"/>
        <v>0</v>
      </c>
      <c r="E589" s="29"/>
      <c r="F589" s="29"/>
      <c r="G589" s="29"/>
      <c r="H589" s="31"/>
      <c r="I589" s="29"/>
      <c r="J589" s="29"/>
      <c r="K589" s="29"/>
      <c r="L589" s="29"/>
      <c r="M589" s="29"/>
    </row>
    <row r="590" spans="1:13" s="7" customFormat="1" x14ac:dyDescent="0.2">
      <c r="A590" s="85"/>
      <c r="B590" s="85"/>
      <c r="C590" s="86">
        <f>C588+C589</f>
        <v>15000</v>
      </c>
      <c r="D590" s="86">
        <f t="shared" ref="D590:M590" si="287">D588+D589</f>
        <v>0</v>
      </c>
      <c r="E590" s="86">
        <f t="shared" si="287"/>
        <v>0</v>
      </c>
      <c r="F590" s="86">
        <f t="shared" si="287"/>
        <v>0</v>
      </c>
      <c r="G590" s="86">
        <f t="shared" si="287"/>
        <v>0</v>
      </c>
      <c r="H590" s="86">
        <f t="shared" si="287"/>
        <v>15000</v>
      </c>
      <c r="I590" s="86">
        <f t="shared" si="287"/>
        <v>0</v>
      </c>
      <c r="J590" s="86">
        <f t="shared" si="287"/>
        <v>0</v>
      </c>
      <c r="K590" s="86">
        <f t="shared" si="287"/>
        <v>0</v>
      </c>
      <c r="L590" s="86">
        <f t="shared" si="287"/>
        <v>0</v>
      </c>
      <c r="M590" s="86">
        <f t="shared" si="287"/>
        <v>0</v>
      </c>
    </row>
    <row r="591" spans="1:13" s="7" customFormat="1" x14ac:dyDescent="0.2">
      <c r="A591" s="108">
        <v>10.92</v>
      </c>
      <c r="B591" s="74" t="s">
        <v>202</v>
      </c>
      <c r="C591" s="29">
        <f t="shared" si="281"/>
        <v>72753</v>
      </c>
      <c r="D591" s="29">
        <f t="shared" si="282"/>
        <v>0</v>
      </c>
      <c r="E591" s="29"/>
      <c r="F591" s="29"/>
      <c r="G591" s="29">
        <v>72753</v>
      </c>
      <c r="H591" s="31"/>
      <c r="I591" s="29"/>
      <c r="J591" s="29"/>
      <c r="K591" s="29"/>
      <c r="L591" s="29"/>
      <c r="M591" s="29"/>
    </row>
    <row r="592" spans="1:13" s="7" customFormat="1" x14ac:dyDescent="0.2">
      <c r="A592" s="108"/>
      <c r="B592" s="28"/>
      <c r="C592" s="29">
        <f t="shared" si="281"/>
        <v>0</v>
      </c>
      <c r="D592" s="29">
        <f t="shared" si="282"/>
        <v>3200</v>
      </c>
      <c r="E592" s="29">
        <v>2500</v>
      </c>
      <c r="F592" s="29">
        <v>700</v>
      </c>
      <c r="G592" s="29">
        <v>-3200</v>
      </c>
      <c r="H592" s="31"/>
      <c r="I592" s="29"/>
      <c r="J592" s="29"/>
      <c r="K592" s="29"/>
      <c r="L592" s="29"/>
      <c r="M592" s="29"/>
    </row>
    <row r="593" spans="1:13" s="7" customFormat="1" x14ac:dyDescent="0.2">
      <c r="A593" s="109"/>
      <c r="B593" s="85"/>
      <c r="C593" s="86">
        <f>C591+C592</f>
        <v>72753</v>
      </c>
      <c r="D593" s="86">
        <f t="shared" ref="D593:M593" si="288">D591+D592</f>
        <v>3200</v>
      </c>
      <c r="E593" s="86">
        <f t="shared" si="288"/>
        <v>2500</v>
      </c>
      <c r="F593" s="86">
        <f t="shared" si="288"/>
        <v>700</v>
      </c>
      <c r="G593" s="86">
        <f t="shared" si="288"/>
        <v>69553</v>
      </c>
      <c r="H593" s="86">
        <f t="shared" si="288"/>
        <v>0</v>
      </c>
      <c r="I593" s="86">
        <f t="shared" si="288"/>
        <v>0</v>
      </c>
      <c r="J593" s="86">
        <f t="shared" si="288"/>
        <v>0</v>
      </c>
      <c r="K593" s="86">
        <f t="shared" si="288"/>
        <v>0</v>
      </c>
      <c r="L593" s="86">
        <f t="shared" si="288"/>
        <v>0</v>
      </c>
      <c r="M593" s="86">
        <f t="shared" si="288"/>
        <v>0</v>
      </c>
    </row>
    <row r="594" spans="1:13" s="7" customFormat="1" x14ac:dyDescent="0.2">
      <c r="A594" s="108">
        <v>10.92</v>
      </c>
      <c r="B594" s="74" t="s">
        <v>207</v>
      </c>
      <c r="C594" s="29">
        <f t="shared" ref="C594:C598" si="289">SUM(D594,G594,H594:M594)</f>
        <v>115269</v>
      </c>
      <c r="D594" s="29">
        <f t="shared" ref="D594:D598" si="290">SUM(E594:F594)</f>
        <v>1365</v>
      </c>
      <c r="E594" s="29">
        <v>1100</v>
      </c>
      <c r="F594" s="29">
        <v>265</v>
      </c>
      <c r="G594" s="29">
        <v>500</v>
      </c>
      <c r="H594" s="31"/>
      <c r="I594" s="29"/>
      <c r="J594" s="29">
        <v>113404</v>
      </c>
      <c r="K594" s="29"/>
      <c r="L594" s="29"/>
      <c r="M594" s="29"/>
    </row>
    <row r="595" spans="1:13" s="7" customFormat="1" x14ac:dyDescent="0.2">
      <c r="A595" s="108"/>
      <c r="B595" s="28"/>
      <c r="C595" s="29">
        <f t="shared" si="289"/>
        <v>-7423</v>
      </c>
      <c r="D595" s="29">
        <f t="shared" si="290"/>
        <v>139</v>
      </c>
      <c r="E595" s="29">
        <v>112</v>
      </c>
      <c r="F595" s="29">
        <v>27</v>
      </c>
      <c r="G595" s="29">
        <v>-251</v>
      </c>
      <c r="H595" s="31"/>
      <c r="I595" s="29"/>
      <c r="J595" s="29">
        <v>-7311</v>
      </c>
      <c r="K595" s="29"/>
      <c r="L595" s="29"/>
      <c r="M595" s="29"/>
    </row>
    <row r="596" spans="1:13" s="7" customFormat="1" x14ac:dyDescent="0.2">
      <c r="A596" s="109"/>
      <c r="B596" s="85"/>
      <c r="C596" s="86">
        <f>C594+C595</f>
        <v>107846</v>
      </c>
      <c r="D596" s="86">
        <f t="shared" ref="D596:M596" si="291">D594+D595</f>
        <v>1504</v>
      </c>
      <c r="E596" s="86">
        <f t="shared" si="291"/>
        <v>1212</v>
      </c>
      <c r="F596" s="86">
        <f t="shared" si="291"/>
        <v>292</v>
      </c>
      <c r="G596" s="86">
        <f t="shared" si="291"/>
        <v>249</v>
      </c>
      <c r="H596" s="86">
        <f>H594+H595</f>
        <v>0</v>
      </c>
      <c r="I596" s="86">
        <f t="shared" si="291"/>
        <v>0</v>
      </c>
      <c r="J596" s="86">
        <f t="shared" si="291"/>
        <v>106093</v>
      </c>
      <c r="K596" s="86">
        <f t="shared" si="291"/>
        <v>0</v>
      </c>
      <c r="L596" s="86">
        <f t="shared" si="291"/>
        <v>0</v>
      </c>
      <c r="M596" s="86">
        <f t="shared" si="291"/>
        <v>0</v>
      </c>
    </row>
    <row r="597" spans="1:13" s="7" customFormat="1" ht="25.5" x14ac:dyDescent="0.2">
      <c r="A597" s="108">
        <v>10.92</v>
      </c>
      <c r="B597" s="74" t="s">
        <v>247</v>
      </c>
      <c r="C597" s="29">
        <f t="shared" si="289"/>
        <v>0</v>
      </c>
      <c r="D597" s="29">
        <f t="shared" si="290"/>
        <v>0</v>
      </c>
      <c r="E597" s="29"/>
      <c r="F597" s="29"/>
      <c r="G597" s="29"/>
      <c r="H597" s="31"/>
      <c r="I597" s="29"/>
      <c r="J597" s="29">
        <v>0</v>
      </c>
      <c r="K597" s="29"/>
      <c r="L597" s="29"/>
      <c r="M597" s="29"/>
    </row>
    <row r="598" spans="1:13" s="7" customFormat="1" x14ac:dyDescent="0.2">
      <c r="A598" s="108"/>
      <c r="B598" s="28"/>
      <c r="C598" s="29">
        <f t="shared" si="289"/>
        <v>2565</v>
      </c>
      <c r="D598" s="29">
        <f t="shared" si="290"/>
        <v>2465</v>
      </c>
      <c r="E598" s="29">
        <v>2005</v>
      </c>
      <c r="F598" s="29">
        <v>460</v>
      </c>
      <c r="G598" s="29">
        <v>100</v>
      </c>
      <c r="H598" s="31"/>
      <c r="I598" s="29"/>
      <c r="J598" s="29"/>
      <c r="K598" s="29"/>
      <c r="L598" s="29"/>
      <c r="M598" s="29"/>
    </row>
    <row r="599" spans="1:13" s="7" customFormat="1" x14ac:dyDescent="0.2">
      <c r="A599" s="109"/>
      <c r="B599" s="85"/>
      <c r="C599" s="86">
        <f>C597+C598</f>
        <v>2565</v>
      </c>
      <c r="D599" s="86">
        <f t="shared" ref="D599:M599" si="292">D597+D598</f>
        <v>2465</v>
      </c>
      <c r="E599" s="86">
        <f t="shared" si="292"/>
        <v>2005</v>
      </c>
      <c r="F599" s="86">
        <f t="shared" si="292"/>
        <v>460</v>
      </c>
      <c r="G599" s="86">
        <f t="shared" si="292"/>
        <v>100</v>
      </c>
      <c r="H599" s="86">
        <f t="shared" si="292"/>
        <v>0</v>
      </c>
      <c r="I599" s="86">
        <f t="shared" si="292"/>
        <v>0</v>
      </c>
      <c r="J599" s="86">
        <f t="shared" si="292"/>
        <v>0</v>
      </c>
      <c r="K599" s="86">
        <f t="shared" si="292"/>
        <v>0</v>
      </c>
      <c r="L599" s="86">
        <f t="shared" si="292"/>
        <v>0</v>
      </c>
      <c r="M599" s="86">
        <f t="shared" si="292"/>
        <v>0</v>
      </c>
    </row>
    <row r="600" spans="1:13" s="12" customFormat="1" x14ac:dyDescent="0.2">
      <c r="A600" s="66"/>
      <c r="B600" s="66" t="s">
        <v>0</v>
      </c>
      <c r="C600" s="66">
        <f>SUM(C69,C84,C123,C141,C261,C264,C390,C393,C546)</f>
        <v>47393383</v>
      </c>
      <c r="D600" s="66">
        <f t="shared" ref="D600:M600" si="293">SUM(D69,D84,D123,D141,D261,D264,D390,D393,D546)</f>
        <v>14358282</v>
      </c>
      <c r="E600" s="66">
        <f t="shared" si="293"/>
        <v>11471286</v>
      </c>
      <c r="F600" s="66">
        <f t="shared" si="293"/>
        <v>2886996</v>
      </c>
      <c r="G600" s="66">
        <f t="shared" si="293"/>
        <v>7099635</v>
      </c>
      <c r="H600" s="66">
        <f t="shared" si="293"/>
        <v>1123951</v>
      </c>
      <c r="I600" s="66">
        <f t="shared" si="293"/>
        <v>23500</v>
      </c>
      <c r="J600" s="66">
        <f t="shared" si="293"/>
        <v>23316461</v>
      </c>
      <c r="K600" s="66">
        <f t="shared" si="293"/>
        <v>841006</v>
      </c>
      <c r="L600" s="66">
        <f t="shared" si="293"/>
        <v>630248</v>
      </c>
      <c r="M600" s="66">
        <f t="shared" si="293"/>
        <v>300</v>
      </c>
    </row>
    <row r="601" spans="1:13" s="12" customFormat="1" x14ac:dyDescent="0.2">
      <c r="A601" s="66"/>
      <c r="B601" s="81"/>
      <c r="C601" s="66">
        <f>SUM(C70,C85,C124,C142,C262,C265,C391,C394,C547)</f>
        <v>-3707766</v>
      </c>
      <c r="D601" s="66">
        <f t="shared" ref="D601:M601" si="294">SUM(D70,D85,D124,D142,D262,D265,D391,D394,D547)</f>
        <v>134412</v>
      </c>
      <c r="E601" s="66">
        <f t="shared" si="294"/>
        <v>46616</v>
      </c>
      <c r="F601" s="66">
        <f t="shared" si="294"/>
        <v>87796</v>
      </c>
      <c r="G601" s="66">
        <f t="shared" si="294"/>
        <v>-579503</v>
      </c>
      <c r="H601" s="66">
        <f t="shared" si="294"/>
        <v>7164</v>
      </c>
      <c r="I601" s="66">
        <f t="shared" si="294"/>
        <v>-20000</v>
      </c>
      <c r="J601" s="66">
        <f t="shared" si="294"/>
        <v>-3060608</v>
      </c>
      <c r="K601" s="66">
        <f t="shared" si="294"/>
        <v>-198062</v>
      </c>
      <c r="L601" s="66">
        <f t="shared" si="294"/>
        <v>8831</v>
      </c>
      <c r="M601" s="66">
        <f t="shared" si="294"/>
        <v>0</v>
      </c>
    </row>
    <row r="602" spans="1:13" s="12" customFormat="1" x14ac:dyDescent="0.2">
      <c r="A602" s="66"/>
      <c r="B602" s="81"/>
      <c r="C602" s="66">
        <f>C600+C601</f>
        <v>43685617</v>
      </c>
      <c r="D602" s="66">
        <f t="shared" ref="D602:M602" si="295">D600+D601</f>
        <v>14492694</v>
      </c>
      <c r="E602" s="66">
        <f t="shared" si="295"/>
        <v>11517902</v>
      </c>
      <c r="F602" s="66">
        <f t="shared" si="295"/>
        <v>2974792</v>
      </c>
      <c r="G602" s="66">
        <f t="shared" si="295"/>
        <v>6520132</v>
      </c>
      <c r="H602" s="66">
        <f t="shared" si="295"/>
        <v>1131115</v>
      </c>
      <c r="I602" s="66">
        <f t="shared" si="295"/>
        <v>3500</v>
      </c>
      <c r="J602" s="66">
        <f t="shared" si="295"/>
        <v>20255853</v>
      </c>
      <c r="K602" s="66">
        <f t="shared" si="295"/>
        <v>642944</v>
      </c>
      <c r="L602" s="66">
        <f t="shared" si="295"/>
        <v>639079</v>
      </c>
      <c r="M602" s="66">
        <f t="shared" si="295"/>
        <v>300</v>
      </c>
    </row>
    <row r="603" spans="1:13" s="12" customFormat="1" x14ac:dyDescent="0.2">
      <c r="A603" s="66"/>
      <c r="B603" s="81" t="s">
        <v>234</v>
      </c>
      <c r="C603" s="66">
        <f>C606+C607+C608+C609+C612</f>
        <v>-10599721</v>
      </c>
      <c r="D603" s="82"/>
      <c r="E603" s="82"/>
      <c r="F603" s="82"/>
      <c r="G603" s="82"/>
      <c r="H603" s="82"/>
      <c r="I603" s="82"/>
      <c r="J603" s="82"/>
      <c r="K603" s="82"/>
      <c r="L603" s="82"/>
      <c r="M603" s="82"/>
    </row>
    <row r="604" spans="1:13" s="12" customFormat="1" x14ac:dyDescent="0.2">
      <c r="A604" s="36"/>
      <c r="B604" s="67" t="s">
        <v>90</v>
      </c>
      <c r="C604" s="36">
        <v>-1177223</v>
      </c>
      <c r="D604" s="68"/>
      <c r="E604" s="68"/>
      <c r="F604" s="68"/>
      <c r="G604" s="68"/>
      <c r="H604" s="68"/>
      <c r="I604" s="68"/>
      <c r="J604" s="68"/>
      <c r="K604" s="68"/>
      <c r="L604" s="68"/>
      <c r="M604" s="68"/>
    </row>
    <row r="605" spans="1:13" s="12" customFormat="1" x14ac:dyDescent="0.2">
      <c r="A605" s="36"/>
      <c r="B605" s="114"/>
      <c r="C605" s="36">
        <v>-47714</v>
      </c>
      <c r="D605" s="68"/>
      <c r="E605" s="68"/>
      <c r="F605" s="68"/>
      <c r="G605" s="68"/>
      <c r="H605" s="68"/>
      <c r="I605" s="68"/>
      <c r="J605" s="68"/>
      <c r="K605" s="68"/>
      <c r="L605" s="68"/>
      <c r="M605" s="68"/>
    </row>
    <row r="606" spans="1:13" s="12" customFormat="1" x14ac:dyDescent="0.2">
      <c r="A606" s="36"/>
      <c r="B606" s="114"/>
      <c r="C606" s="36">
        <f>SUM(C604:C605)</f>
        <v>-1224937</v>
      </c>
      <c r="D606" s="68"/>
      <c r="E606" s="68"/>
      <c r="F606" s="68"/>
      <c r="G606" s="68"/>
      <c r="H606" s="68"/>
      <c r="I606" s="68"/>
      <c r="J606" s="68"/>
      <c r="K606" s="68"/>
      <c r="L606" s="68"/>
      <c r="M606" s="68"/>
    </row>
    <row r="607" spans="1:13" s="12" customFormat="1" ht="38.25" x14ac:dyDescent="0.2">
      <c r="A607" s="36"/>
      <c r="B607" s="69" t="s">
        <v>186</v>
      </c>
      <c r="C607" s="36">
        <v>-56915</v>
      </c>
      <c r="D607" s="68"/>
      <c r="E607" s="68"/>
      <c r="F607" s="68"/>
      <c r="G607" s="68"/>
      <c r="H607" s="68"/>
      <c r="I607" s="68"/>
      <c r="J607" s="68"/>
      <c r="K607" s="68"/>
      <c r="L607" s="68"/>
      <c r="M607" s="68"/>
    </row>
    <row r="608" spans="1:13" s="12" customFormat="1" ht="25.5" x14ac:dyDescent="0.2">
      <c r="A608" s="36"/>
      <c r="B608" s="69" t="s">
        <v>187</v>
      </c>
      <c r="C608" s="36">
        <v>-346882</v>
      </c>
      <c r="D608" s="68"/>
      <c r="E608" s="68"/>
      <c r="F608" s="68"/>
      <c r="G608" s="68"/>
      <c r="H608" s="68"/>
      <c r="I608" s="68"/>
      <c r="J608" s="68"/>
      <c r="K608" s="68"/>
      <c r="L608" s="68"/>
      <c r="M608" s="68"/>
    </row>
    <row r="609" spans="1:13" s="12" customFormat="1" ht="38.25" x14ac:dyDescent="0.2">
      <c r="A609" s="36"/>
      <c r="B609" s="69" t="s">
        <v>242</v>
      </c>
      <c r="C609" s="36">
        <v>-13095</v>
      </c>
      <c r="D609" s="68"/>
      <c r="E609" s="68"/>
      <c r="F609" s="68"/>
      <c r="G609" s="68"/>
      <c r="H609" s="68"/>
      <c r="I609" s="68"/>
      <c r="J609" s="68"/>
      <c r="K609" s="68"/>
      <c r="L609" s="68"/>
      <c r="M609" s="68"/>
    </row>
    <row r="610" spans="1:13" s="12" customFormat="1" x14ac:dyDescent="0.2">
      <c r="A610" s="36"/>
      <c r="B610" s="39" t="s">
        <v>112</v>
      </c>
      <c r="C610" s="36">
        <v>-1529809</v>
      </c>
      <c r="D610" s="11"/>
      <c r="E610" s="11"/>
      <c r="F610" s="11"/>
      <c r="G610" s="11"/>
      <c r="H610" s="11"/>
      <c r="I610" s="11"/>
      <c r="J610" s="11"/>
      <c r="K610" s="11"/>
      <c r="L610" s="11"/>
      <c r="M610" s="11"/>
    </row>
    <row r="611" spans="1:13" s="12" customFormat="1" x14ac:dyDescent="0.2">
      <c r="A611" s="36"/>
      <c r="B611" s="39"/>
      <c r="C611" s="36">
        <v>-7428083</v>
      </c>
      <c r="D611" s="11"/>
      <c r="E611" s="11"/>
      <c r="F611" s="11"/>
      <c r="G611" s="11"/>
      <c r="H611" s="11"/>
      <c r="I611" s="11"/>
      <c r="J611" s="11"/>
      <c r="K611" s="11"/>
      <c r="L611" s="11"/>
      <c r="M611" s="11"/>
    </row>
    <row r="612" spans="1:13" s="12" customFormat="1" x14ac:dyDescent="0.2">
      <c r="A612" s="36"/>
      <c r="B612" s="39"/>
      <c r="C612" s="36">
        <f>C610+C611</f>
        <v>-8957892</v>
      </c>
      <c r="D612" s="11"/>
      <c r="E612" s="11"/>
      <c r="F612" s="11"/>
      <c r="G612" s="11"/>
      <c r="H612" s="11"/>
      <c r="I612" s="11"/>
      <c r="J612" s="11"/>
      <c r="K612" s="11"/>
      <c r="L612" s="11"/>
      <c r="M612" s="11"/>
    </row>
    <row r="613" spans="1:13" s="7" customFormat="1" x14ac:dyDescent="0.2">
      <c r="A613" s="6"/>
      <c r="B613" s="68"/>
      <c r="C613" s="68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12" customFormat="1" x14ac:dyDescent="0.2">
      <c r="A614" s="68"/>
      <c r="C614" s="68"/>
      <c r="E614" s="68"/>
      <c r="F614" s="11"/>
      <c r="G614" s="11"/>
      <c r="H614" s="11"/>
      <c r="I614" s="11"/>
      <c r="J614" s="11"/>
      <c r="K614" s="11"/>
      <c r="L614" s="11"/>
      <c r="M614" s="11"/>
    </row>
    <row r="615" spans="1:13" s="7" customFormat="1" ht="12.75" customHeight="1" x14ac:dyDescent="0.2">
      <c r="A615" s="6"/>
      <c r="B615" s="6" t="s">
        <v>236</v>
      </c>
      <c r="C615" s="70"/>
      <c r="D615" s="6"/>
      <c r="E615" s="6"/>
      <c r="F615" s="1" t="s">
        <v>235</v>
      </c>
      <c r="G615" s="1"/>
      <c r="H615" s="1"/>
      <c r="I615" s="1"/>
      <c r="J615" s="1"/>
      <c r="K615" s="1"/>
      <c r="L615" s="1"/>
      <c r="M615" s="1"/>
    </row>
    <row r="616" spans="1:13" s="7" customFormat="1" x14ac:dyDescent="0.2">
      <c r="A616" s="6"/>
      <c r="B616" s="6"/>
      <c r="C616" s="72"/>
      <c r="D616" s="6"/>
      <c r="E616" s="6"/>
      <c r="F616" s="1"/>
      <c r="G616" s="1"/>
      <c r="H616" s="1"/>
      <c r="I616" s="1"/>
      <c r="J616" s="1"/>
      <c r="K616" s="1"/>
      <c r="L616" s="1"/>
      <c r="M616" s="1"/>
    </row>
    <row r="617" spans="1:13" s="7" customFormat="1" x14ac:dyDescent="0.2">
      <c r="A617" s="6"/>
      <c r="B617" s="6"/>
      <c r="C617" s="6"/>
      <c r="D617" s="6"/>
      <c r="E617" s="6"/>
      <c r="F617" s="1"/>
      <c r="G617" s="1"/>
      <c r="H617" s="1"/>
      <c r="I617" s="1"/>
      <c r="J617" s="1"/>
      <c r="K617" s="1"/>
      <c r="L617" s="1"/>
      <c r="M617" s="1"/>
    </row>
    <row r="618" spans="1:13" s="7" customFormat="1" x14ac:dyDescent="0.2">
      <c r="A618" s="6"/>
      <c r="B618" s="6"/>
      <c r="C618" s="6"/>
      <c r="D618" s="6"/>
      <c r="E618" s="6"/>
      <c r="F618" s="1"/>
      <c r="G618" s="1"/>
      <c r="H618" s="1"/>
      <c r="I618" s="1"/>
      <c r="J618" s="1"/>
      <c r="K618" s="1"/>
      <c r="L618" s="1"/>
      <c r="M618" s="1"/>
    </row>
    <row r="619" spans="1:13" s="7" customFormat="1" x14ac:dyDescent="0.2">
      <c r="A619" s="71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7" customFormat="1" x14ac:dyDescent="0.2">
      <c r="A620" s="71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7" customFormat="1" x14ac:dyDescent="0.2">
      <c r="A621" s="71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7" customFormat="1" x14ac:dyDescent="0.2">
      <c r="A622" s="71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7" customFormat="1" x14ac:dyDescent="0.2">
      <c r="A623" s="71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7" customForma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7" customFormat="1" x14ac:dyDescent="0.2">
      <c r="A685" s="6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7" customFormat="1" x14ac:dyDescent="0.2">
      <c r="A686" s="6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7" customFormat="1" x14ac:dyDescent="0.2">
      <c r="A687" s="6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7" customFormat="1" x14ac:dyDescent="0.2">
      <c r="A688" s="6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s="7" customFormat="1" x14ac:dyDescent="0.2">
      <c r="A689" s="6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s="7" customFormat="1" x14ac:dyDescent="0.2">
      <c r="A690" s="6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s="7" customFormat="1" x14ac:dyDescent="0.2">
      <c r="A691" s="6"/>
      <c r="B691" s="6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">
      <c r="A692" s="6"/>
      <c r="B692" s="6"/>
      <c r="C692" s="6"/>
    </row>
    <row r="693" spans="1:13" x14ac:dyDescent="0.2">
      <c r="A693" s="6"/>
      <c r="B693" s="6"/>
      <c r="C693" s="6"/>
    </row>
    <row r="694" spans="1:13" x14ac:dyDescent="0.2">
      <c r="A694" s="6"/>
      <c r="B694" s="6"/>
      <c r="C694" s="6"/>
    </row>
    <row r="695" spans="1:13" x14ac:dyDescent="0.2">
      <c r="A695" s="6"/>
      <c r="B695" s="6"/>
      <c r="C695" s="6"/>
    </row>
    <row r="696" spans="1:13" x14ac:dyDescent="0.2">
      <c r="A696" s="6"/>
      <c r="B696" s="6"/>
      <c r="C696" s="6"/>
    </row>
    <row r="697" spans="1:13" x14ac:dyDescent="0.2">
      <c r="A697" s="6"/>
      <c r="B697" s="6"/>
      <c r="C697" s="6"/>
    </row>
    <row r="698" spans="1:13" x14ac:dyDescent="0.2">
      <c r="A698" s="6"/>
      <c r="B698" s="6"/>
      <c r="C698" s="6"/>
    </row>
    <row r="699" spans="1:13" x14ac:dyDescent="0.2">
      <c r="A699" s="6"/>
      <c r="B699" s="6"/>
      <c r="C699" s="6"/>
    </row>
    <row r="700" spans="1:13" x14ac:dyDescent="0.2">
      <c r="A700" s="6"/>
      <c r="B700" s="6"/>
      <c r="C700" s="6"/>
    </row>
    <row r="701" spans="1:13" x14ac:dyDescent="0.2">
      <c r="A701" s="6"/>
      <c r="B701" s="6"/>
      <c r="C701" s="6"/>
    </row>
    <row r="702" spans="1:13" x14ac:dyDescent="0.2">
      <c r="A702" s="6"/>
      <c r="B702" s="6"/>
      <c r="C702" s="6"/>
    </row>
    <row r="703" spans="1:13" x14ac:dyDescent="0.2">
      <c r="A703" s="6"/>
      <c r="B703" s="6"/>
      <c r="C703" s="6"/>
    </row>
    <row r="704" spans="1:13" x14ac:dyDescent="0.2">
      <c r="A704" s="6"/>
      <c r="B704" s="6"/>
      <c r="C704" s="6"/>
    </row>
    <row r="705" spans="1:3" x14ac:dyDescent="0.2">
      <c r="A705" s="6"/>
      <c r="B705" s="6"/>
      <c r="C705" s="6"/>
    </row>
    <row r="706" spans="1:3" x14ac:dyDescent="0.2">
      <c r="A706" s="6"/>
      <c r="B706" s="6"/>
      <c r="C706" s="6"/>
    </row>
    <row r="707" spans="1:3" x14ac:dyDescent="0.2">
      <c r="A707" s="6"/>
      <c r="B707" s="6"/>
      <c r="C707" s="6"/>
    </row>
    <row r="708" spans="1:3" x14ac:dyDescent="0.2">
      <c r="A708" s="6"/>
      <c r="B708" s="6"/>
      <c r="C708" s="6"/>
    </row>
    <row r="709" spans="1:3" x14ac:dyDescent="0.2">
      <c r="A709" s="6"/>
      <c r="B709" s="6"/>
      <c r="C709" s="6"/>
    </row>
    <row r="710" spans="1:3" x14ac:dyDescent="0.2">
      <c r="A710" s="6"/>
      <c r="B710" s="6"/>
      <c r="C710" s="6"/>
    </row>
    <row r="711" spans="1:3" x14ac:dyDescent="0.2">
      <c r="A711" s="6"/>
      <c r="B711" s="6"/>
      <c r="C711" s="6"/>
    </row>
    <row r="712" spans="1:3" x14ac:dyDescent="0.2">
      <c r="A712" s="6"/>
      <c r="B712" s="6"/>
      <c r="C712" s="6"/>
    </row>
    <row r="713" spans="1:3" x14ac:dyDescent="0.2">
      <c r="A713" s="6"/>
      <c r="B713" s="6"/>
      <c r="C713" s="6"/>
    </row>
    <row r="714" spans="1:3" x14ac:dyDescent="0.2">
      <c r="A714" s="6"/>
      <c r="B714" s="6"/>
      <c r="C714" s="6"/>
    </row>
    <row r="715" spans="1:3" x14ac:dyDescent="0.2">
      <c r="A715" s="6"/>
      <c r="B715" s="6"/>
      <c r="C715" s="6"/>
    </row>
    <row r="716" spans="1:3" x14ac:dyDescent="0.2">
      <c r="A716" s="6"/>
      <c r="B716" s="6"/>
      <c r="C716" s="6"/>
    </row>
    <row r="717" spans="1:3" x14ac:dyDescent="0.2">
      <c r="A717" s="6"/>
      <c r="B717" s="6"/>
      <c r="C717" s="6"/>
    </row>
    <row r="718" spans="1:3" x14ac:dyDescent="0.2">
      <c r="A718" s="6"/>
      <c r="B718" s="6"/>
      <c r="C718" s="6"/>
    </row>
    <row r="719" spans="1:3" x14ac:dyDescent="0.2">
      <c r="A719" s="6"/>
      <c r="B719" s="6"/>
      <c r="C719" s="6"/>
    </row>
    <row r="720" spans="1:3" x14ac:dyDescent="0.2">
      <c r="A720" s="6"/>
      <c r="B720" s="6"/>
      <c r="C720" s="6"/>
    </row>
    <row r="721" spans="1:3" x14ac:dyDescent="0.2">
      <c r="A721" s="6"/>
      <c r="B721" s="6"/>
      <c r="C721" s="6"/>
    </row>
    <row r="722" spans="1:3" x14ac:dyDescent="0.2">
      <c r="A722" s="6"/>
      <c r="B722" s="6"/>
      <c r="C722" s="6"/>
    </row>
    <row r="723" spans="1:3" x14ac:dyDescent="0.2">
      <c r="A723" s="6"/>
      <c r="B723" s="6"/>
      <c r="C723" s="6"/>
    </row>
    <row r="724" spans="1:3" x14ac:dyDescent="0.2">
      <c r="A724" s="6"/>
      <c r="B724" s="6"/>
      <c r="C724" s="6"/>
    </row>
    <row r="725" spans="1:3" x14ac:dyDescent="0.2">
      <c r="A725" s="6"/>
      <c r="B725" s="6"/>
      <c r="C725" s="6"/>
    </row>
    <row r="726" spans="1:3" x14ac:dyDescent="0.2">
      <c r="A726" s="6"/>
      <c r="B726" s="6"/>
      <c r="C726" s="6"/>
    </row>
    <row r="727" spans="1:3" x14ac:dyDescent="0.2">
      <c r="A727" s="6"/>
      <c r="B727" s="6"/>
      <c r="C727" s="6"/>
    </row>
    <row r="728" spans="1:3" x14ac:dyDescent="0.2">
      <c r="A728" s="6"/>
      <c r="B728" s="6"/>
      <c r="C728" s="6"/>
    </row>
    <row r="729" spans="1:3" x14ac:dyDescent="0.2">
      <c r="A729" s="6"/>
      <c r="B729" s="6"/>
      <c r="C729" s="6"/>
    </row>
    <row r="730" spans="1:3" x14ac:dyDescent="0.2">
      <c r="A730" s="6"/>
      <c r="B730" s="6"/>
      <c r="C730" s="6"/>
    </row>
    <row r="731" spans="1:3" x14ac:dyDescent="0.2">
      <c r="A731" s="6"/>
      <c r="B731" s="6"/>
      <c r="C731" s="6"/>
    </row>
    <row r="732" spans="1:3" x14ac:dyDescent="0.2">
      <c r="A732" s="6"/>
      <c r="B732" s="6"/>
      <c r="C732" s="6"/>
    </row>
    <row r="733" spans="1:3" x14ac:dyDescent="0.2">
      <c r="A733" s="6"/>
      <c r="B733" s="6"/>
      <c r="C733" s="6"/>
    </row>
    <row r="734" spans="1:3" x14ac:dyDescent="0.2">
      <c r="A734" s="6"/>
      <c r="B734" s="6"/>
      <c r="C734" s="6"/>
    </row>
    <row r="735" spans="1:3" x14ac:dyDescent="0.2">
      <c r="A735" s="6"/>
      <c r="B735" s="6"/>
      <c r="C735" s="6"/>
    </row>
    <row r="736" spans="1:3" x14ac:dyDescent="0.2">
      <c r="A736" s="6"/>
      <c r="B736" s="6"/>
      <c r="C736" s="6"/>
    </row>
    <row r="737" spans="1:3" x14ac:dyDescent="0.2">
      <c r="A737" s="6"/>
      <c r="B737" s="6"/>
      <c r="C737" s="6"/>
    </row>
    <row r="738" spans="1:3" x14ac:dyDescent="0.2">
      <c r="A738" s="6"/>
      <c r="B738" s="6"/>
      <c r="C738" s="6"/>
    </row>
    <row r="739" spans="1:3" x14ac:dyDescent="0.2">
      <c r="A739" s="6"/>
      <c r="B739" s="6"/>
      <c r="C739" s="6"/>
    </row>
    <row r="740" spans="1:3" x14ac:dyDescent="0.2">
      <c r="A740" s="6"/>
      <c r="B740" s="6"/>
      <c r="C740" s="6"/>
    </row>
    <row r="741" spans="1:3" x14ac:dyDescent="0.2">
      <c r="A741" s="6"/>
      <c r="B741" s="6"/>
      <c r="C741" s="6"/>
    </row>
    <row r="742" spans="1:3" x14ac:dyDescent="0.2">
      <c r="A742" s="6"/>
      <c r="B742" s="6"/>
      <c r="C742" s="6"/>
    </row>
    <row r="743" spans="1:3" x14ac:dyDescent="0.2">
      <c r="A743" s="6"/>
      <c r="B743" s="6"/>
      <c r="C743" s="6"/>
    </row>
    <row r="744" spans="1:3" x14ac:dyDescent="0.2">
      <c r="A744" s="6"/>
      <c r="B744" s="6"/>
      <c r="C744" s="6"/>
    </row>
    <row r="745" spans="1:3" x14ac:dyDescent="0.2">
      <c r="A745" s="6"/>
      <c r="B745" s="6"/>
      <c r="C745" s="6"/>
    </row>
    <row r="746" spans="1:3" x14ac:dyDescent="0.2">
      <c r="A746" s="6"/>
      <c r="B746" s="6"/>
      <c r="C746" s="6"/>
    </row>
    <row r="747" spans="1:3" x14ac:dyDescent="0.2">
      <c r="A747" s="6"/>
      <c r="B747" s="6"/>
      <c r="C747" s="6"/>
    </row>
    <row r="748" spans="1:3" x14ac:dyDescent="0.2">
      <c r="A748" s="6"/>
      <c r="B748" s="6"/>
      <c r="C748" s="6"/>
    </row>
    <row r="749" spans="1:3" x14ac:dyDescent="0.2">
      <c r="A749" s="6"/>
      <c r="B749" s="6"/>
      <c r="C749" s="6"/>
    </row>
    <row r="750" spans="1:3" x14ac:dyDescent="0.2">
      <c r="A750" s="6"/>
      <c r="B750" s="6"/>
      <c r="C750" s="6"/>
    </row>
    <row r="751" spans="1:3" x14ac:dyDescent="0.2">
      <c r="A751" s="6"/>
      <c r="B751" s="6"/>
      <c r="C751" s="6"/>
    </row>
    <row r="752" spans="1:3" x14ac:dyDescent="0.2">
      <c r="A752" s="6"/>
      <c r="B752" s="6"/>
      <c r="C752" s="6"/>
    </row>
    <row r="753" spans="1:3" x14ac:dyDescent="0.2">
      <c r="A753" s="6"/>
      <c r="B753" s="6"/>
      <c r="C753" s="6"/>
    </row>
    <row r="754" spans="1:3" x14ac:dyDescent="0.2">
      <c r="A754" s="6"/>
      <c r="B754" s="6"/>
      <c r="C754" s="6"/>
    </row>
    <row r="755" spans="1:3" x14ac:dyDescent="0.2">
      <c r="A755" s="6"/>
      <c r="B755" s="6"/>
      <c r="C755" s="6"/>
    </row>
    <row r="756" spans="1:3" x14ac:dyDescent="0.2">
      <c r="A756" s="6"/>
      <c r="B756" s="6"/>
      <c r="C756" s="6"/>
    </row>
    <row r="757" spans="1:3" x14ac:dyDescent="0.2">
      <c r="A757" s="6"/>
      <c r="B757" s="6"/>
      <c r="C757" s="6"/>
    </row>
    <row r="758" spans="1:3" x14ac:dyDescent="0.2">
      <c r="A758" s="6"/>
      <c r="B758" s="6"/>
      <c r="C758" s="6"/>
    </row>
    <row r="759" spans="1:3" x14ac:dyDescent="0.2">
      <c r="A759" s="6"/>
      <c r="B759" s="6"/>
      <c r="C759" s="6"/>
    </row>
    <row r="760" spans="1:3" x14ac:dyDescent="0.2">
      <c r="A760" s="6"/>
      <c r="B760" s="6"/>
      <c r="C760" s="6"/>
    </row>
    <row r="761" spans="1:3" x14ac:dyDescent="0.2">
      <c r="A761" s="6"/>
      <c r="B761" s="6"/>
      <c r="C761" s="6"/>
    </row>
    <row r="762" spans="1:3" x14ac:dyDescent="0.2">
      <c r="A762" s="6"/>
      <c r="B762" s="6"/>
      <c r="C762" s="6"/>
    </row>
    <row r="763" spans="1:3" x14ac:dyDescent="0.2">
      <c r="A763" s="6"/>
      <c r="B763" s="6"/>
      <c r="C763" s="6"/>
    </row>
    <row r="764" spans="1:3" x14ac:dyDescent="0.2">
      <c r="A764" s="6"/>
      <c r="B764" s="6"/>
      <c r="C764" s="6"/>
    </row>
    <row r="765" spans="1:3" x14ac:dyDescent="0.2">
      <c r="A765" s="6"/>
      <c r="B765" s="6"/>
      <c r="C765" s="6"/>
    </row>
    <row r="766" spans="1:3" x14ac:dyDescent="0.2">
      <c r="A766" s="6"/>
      <c r="B766" s="6"/>
      <c r="C766" s="6"/>
    </row>
    <row r="767" spans="1:3" x14ac:dyDescent="0.2">
      <c r="A767" s="6"/>
      <c r="B767" s="6"/>
      <c r="C767" s="6"/>
    </row>
    <row r="768" spans="1:3" x14ac:dyDescent="0.2">
      <c r="A768" s="6"/>
      <c r="B768" s="6"/>
      <c r="C768" s="6"/>
    </row>
    <row r="769" spans="1:3" x14ac:dyDescent="0.2">
      <c r="A769" s="6"/>
      <c r="B769" s="6"/>
      <c r="C769" s="6"/>
    </row>
    <row r="770" spans="1:3" x14ac:dyDescent="0.2">
      <c r="A770" s="6"/>
      <c r="B770" s="6"/>
      <c r="C770" s="6"/>
    </row>
    <row r="771" spans="1:3" x14ac:dyDescent="0.2">
      <c r="A771" s="6"/>
      <c r="B771" s="6"/>
      <c r="C771" s="6"/>
    </row>
    <row r="772" spans="1:3" x14ac:dyDescent="0.2">
      <c r="A772" s="6"/>
      <c r="B772" s="6"/>
      <c r="C772" s="6"/>
    </row>
    <row r="773" spans="1:3" x14ac:dyDescent="0.2">
      <c r="A773" s="6"/>
      <c r="B773" s="6"/>
      <c r="C773" s="6"/>
    </row>
    <row r="774" spans="1:3" x14ac:dyDescent="0.2">
      <c r="A774" s="6"/>
      <c r="B774" s="6"/>
      <c r="C774" s="6"/>
    </row>
    <row r="775" spans="1:3" x14ac:dyDescent="0.2">
      <c r="A775" s="6"/>
      <c r="B775" s="6"/>
      <c r="C775" s="6"/>
    </row>
    <row r="776" spans="1:3" x14ac:dyDescent="0.2">
      <c r="A776" s="6"/>
      <c r="B776" s="6"/>
      <c r="C776" s="6"/>
    </row>
    <row r="777" spans="1:3" x14ac:dyDescent="0.2">
      <c r="A777" s="6"/>
      <c r="B777" s="6"/>
      <c r="C777" s="6"/>
    </row>
    <row r="778" spans="1:3" x14ac:dyDescent="0.2">
      <c r="A778" s="6"/>
      <c r="B778" s="6"/>
      <c r="C778" s="6"/>
    </row>
    <row r="779" spans="1:3" x14ac:dyDescent="0.2">
      <c r="A779" s="6"/>
      <c r="B779" s="6"/>
      <c r="C779" s="6"/>
    </row>
    <row r="780" spans="1:3" x14ac:dyDescent="0.2">
      <c r="A780" s="6"/>
      <c r="B780" s="6"/>
      <c r="C780" s="6"/>
    </row>
    <row r="781" spans="1:3" x14ac:dyDescent="0.2">
      <c r="A781" s="6"/>
      <c r="B781" s="6"/>
      <c r="C781" s="6"/>
    </row>
    <row r="782" spans="1:3" x14ac:dyDescent="0.2">
      <c r="A782" s="6"/>
      <c r="B782" s="6"/>
      <c r="C782" s="6"/>
    </row>
    <row r="783" spans="1:3" x14ac:dyDescent="0.2">
      <c r="A783" s="6"/>
      <c r="B783" s="6"/>
      <c r="C783" s="6"/>
    </row>
    <row r="784" spans="1:3" x14ac:dyDescent="0.2">
      <c r="A784" s="6"/>
      <c r="B784" s="6"/>
      <c r="C784" s="6"/>
    </row>
    <row r="785" spans="1:3" x14ac:dyDescent="0.2">
      <c r="A785" s="6"/>
      <c r="B785" s="6"/>
      <c r="C785" s="6"/>
    </row>
    <row r="786" spans="1:3" x14ac:dyDescent="0.2">
      <c r="A786" s="6"/>
      <c r="B786" s="6"/>
      <c r="C786" s="6"/>
    </row>
    <row r="787" spans="1:3" x14ac:dyDescent="0.2">
      <c r="A787" s="6"/>
      <c r="B787" s="6"/>
      <c r="C787" s="6"/>
    </row>
    <row r="788" spans="1:3" x14ac:dyDescent="0.2">
      <c r="A788" s="6"/>
      <c r="B788" s="6"/>
      <c r="C788" s="6"/>
    </row>
    <row r="789" spans="1:3" x14ac:dyDescent="0.2">
      <c r="A789" s="6"/>
      <c r="B789" s="6"/>
      <c r="C789" s="6"/>
    </row>
    <row r="790" spans="1:3" x14ac:dyDescent="0.2">
      <c r="A790" s="6"/>
      <c r="B790" s="6"/>
      <c r="C790" s="6"/>
    </row>
    <row r="791" spans="1:3" x14ac:dyDescent="0.2">
      <c r="A791" s="6"/>
      <c r="B791" s="6"/>
      <c r="C791" s="6"/>
    </row>
    <row r="792" spans="1:3" x14ac:dyDescent="0.2">
      <c r="A792" s="6"/>
      <c r="B792" s="6"/>
      <c r="C792" s="6"/>
    </row>
    <row r="793" spans="1:3" x14ac:dyDescent="0.2">
      <c r="A793" s="6"/>
      <c r="B793" s="6"/>
      <c r="C793" s="6"/>
    </row>
    <row r="794" spans="1:3" x14ac:dyDescent="0.2">
      <c r="A794" s="6"/>
      <c r="B794" s="6"/>
      <c r="C794" s="6"/>
    </row>
    <row r="795" spans="1:3" x14ac:dyDescent="0.2">
      <c r="A795" s="6"/>
      <c r="B795" s="6"/>
      <c r="C795" s="6"/>
    </row>
    <row r="796" spans="1:3" x14ac:dyDescent="0.2">
      <c r="A796" s="6"/>
      <c r="B796" s="6"/>
      <c r="C796" s="6"/>
    </row>
    <row r="797" spans="1:3" x14ac:dyDescent="0.2">
      <c r="A797" s="6"/>
      <c r="B797" s="6"/>
      <c r="C797" s="6"/>
    </row>
    <row r="798" spans="1:3" x14ac:dyDescent="0.2">
      <c r="A798" s="6"/>
      <c r="B798" s="6"/>
      <c r="C798" s="6"/>
    </row>
    <row r="799" spans="1:3" x14ac:dyDescent="0.2">
      <c r="A799" s="6"/>
      <c r="B799" s="6"/>
      <c r="C799" s="6"/>
    </row>
    <row r="800" spans="1:3" x14ac:dyDescent="0.2">
      <c r="A800" s="6"/>
      <c r="B800" s="6"/>
      <c r="C800" s="6"/>
    </row>
    <row r="801" spans="1:3" x14ac:dyDescent="0.2">
      <c r="A801" s="6"/>
      <c r="B801" s="6"/>
      <c r="C801" s="6"/>
    </row>
    <row r="802" spans="1:3" x14ac:dyDescent="0.2">
      <c r="A802" s="6"/>
      <c r="B802" s="6"/>
      <c r="C802" s="6"/>
    </row>
    <row r="803" spans="1:3" x14ac:dyDescent="0.2">
      <c r="A803" s="6"/>
      <c r="B803" s="6"/>
      <c r="C803" s="6"/>
    </row>
    <row r="804" spans="1:3" x14ac:dyDescent="0.2">
      <c r="A804" s="6"/>
      <c r="B804" s="6"/>
      <c r="C804" s="6"/>
    </row>
    <row r="805" spans="1:3" x14ac:dyDescent="0.2">
      <c r="A805" s="6"/>
      <c r="B805" s="6"/>
      <c r="C805" s="6"/>
    </row>
    <row r="806" spans="1:3" x14ac:dyDescent="0.2">
      <c r="A806" s="6"/>
      <c r="B806" s="6"/>
      <c r="C806" s="6"/>
    </row>
    <row r="807" spans="1:3" x14ac:dyDescent="0.2">
      <c r="A807" s="6"/>
      <c r="B807" s="6"/>
      <c r="C807" s="6"/>
    </row>
    <row r="808" spans="1:3" x14ac:dyDescent="0.2">
      <c r="A808" s="6"/>
      <c r="B808" s="6"/>
      <c r="C808" s="6"/>
    </row>
    <row r="809" spans="1:3" x14ac:dyDescent="0.2">
      <c r="A809" s="6"/>
      <c r="B809" s="6"/>
      <c r="C809" s="6"/>
    </row>
    <row r="810" spans="1:3" x14ac:dyDescent="0.2">
      <c r="A810" s="6"/>
      <c r="B810" s="6"/>
      <c r="C810" s="6"/>
    </row>
    <row r="811" spans="1:3" x14ac:dyDescent="0.2">
      <c r="A811" s="6"/>
      <c r="B811" s="6"/>
      <c r="C811" s="6"/>
    </row>
    <row r="812" spans="1:3" x14ac:dyDescent="0.2">
      <c r="A812" s="6"/>
      <c r="B812" s="6"/>
      <c r="C812" s="6"/>
    </row>
    <row r="813" spans="1:3" x14ac:dyDescent="0.2">
      <c r="A813" s="6"/>
      <c r="B813" s="6"/>
      <c r="C813" s="6"/>
    </row>
    <row r="814" spans="1:3" x14ac:dyDescent="0.2">
      <c r="A814" s="6"/>
      <c r="B814" s="6"/>
      <c r="C814" s="6"/>
    </row>
    <row r="815" spans="1:3" x14ac:dyDescent="0.2">
      <c r="A815" s="6"/>
      <c r="B815" s="6"/>
      <c r="C815" s="6"/>
    </row>
    <row r="816" spans="1:3" x14ac:dyDescent="0.2">
      <c r="A816" s="6"/>
      <c r="B816" s="6"/>
      <c r="C816" s="6"/>
    </row>
    <row r="817" spans="1:3" x14ac:dyDescent="0.2">
      <c r="A817" s="6"/>
      <c r="B817" s="6"/>
      <c r="C817" s="6"/>
    </row>
    <row r="818" spans="1:3" x14ac:dyDescent="0.2">
      <c r="A818" s="6"/>
      <c r="B818" s="6"/>
      <c r="C818" s="6"/>
    </row>
    <row r="819" spans="1:3" x14ac:dyDescent="0.2">
      <c r="A819" s="6"/>
      <c r="B819" s="6"/>
      <c r="C819" s="6"/>
    </row>
    <row r="820" spans="1:3" x14ac:dyDescent="0.2">
      <c r="A820" s="6"/>
      <c r="B820" s="6"/>
      <c r="C820" s="6"/>
    </row>
    <row r="821" spans="1:3" x14ac:dyDescent="0.2">
      <c r="A821" s="6"/>
      <c r="B821" s="6"/>
      <c r="C821" s="6"/>
    </row>
    <row r="822" spans="1:3" x14ac:dyDescent="0.2">
      <c r="A822" s="6"/>
      <c r="B822" s="6"/>
      <c r="C822" s="6"/>
    </row>
    <row r="823" spans="1:3" x14ac:dyDescent="0.2">
      <c r="A823" s="6"/>
      <c r="B823" s="6"/>
      <c r="C823" s="6"/>
    </row>
    <row r="824" spans="1:3" x14ac:dyDescent="0.2">
      <c r="A824" s="6"/>
      <c r="B824" s="6"/>
      <c r="C824" s="6"/>
    </row>
    <row r="825" spans="1:3" x14ac:dyDescent="0.2">
      <c r="A825" s="6"/>
      <c r="B825" s="6"/>
      <c r="C825" s="6"/>
    </row>
    <row r="826" spans="1:3" x14ac:dyDescent="0.2">
      <c r="A826" s="6"/>
      <c r="B826" s="6"/>
      <c r="C826" s="6"/>
    </row>
    <row r="827" spans="1:3" x14ac:dyDescent="0.2">
      <c r="A827" s="6"/>
      <c r="B827" s="6"/>
      <c r="C827" s="6"/>
    </row>
    <row r="828" spans="1:3" x14ac:dyDescent="0.2">
      <c r="A828" s="6"/>
      <c r="B828" s="6"/>
      <c r="C828" s="6"/>
    </row>
    <row r="829" spans="1:3" x14ac:dyDescent="0.2">
      <c r="A829" s="6"/>
      <c r="B829" s="6"/>
      <c r="C829" s="6"/>
    </row>
    <row r="830" spans="1:3" x14ac:dyDescent="0.2">
      <c r="A830" s="6"/>
      <c r="B830" s="6"/>
      <c r="C830" s="6"/>
    </row>
    <row r="831" spans="1:3" x14ac:dyDescent="0.2">
      <c r="A831" s="6"/>
      <c r="B831" s="6"/>
      <c r="C831" s="6"/>
    </row>
    <row r="832" spans="1:3" x14ac:dyDescent="0.2">
      <c r="A832" s="6"/>
      <c r="B832" s="6"/>
      <c r="C832" s="6"/>
    </row>
    <row r="833" spans="1:3" x14ac:dyDescent="0.2">
      <c r="A833" s="6"/>
      <c r="B833" s="6"/>
      <c r="C833" s="6"/>
    </row>
    <row r="834" spans="1:3" x14ac:dyDescent="0.2">
      <c r="A834" s="6"/>
      <c r="B834" s="6"/>
      <c r="C834" s="6"/>
    </row>
    <row r="835" spans="1:3" x14ac:dyDescent="0.2">
      <c r="A835" s="6"/>
      <c r="B835" s="6"/>
      <c r="C835" s="6"/>
    </row>
    <row r="836" spans="1:3" x14ac:dyDescent="0.2">
      <c r="A836" s="6"/>
      <c r="B836" s="6"/>
      <c r="C836" s="6"/>
    </row>
    <row r="837" spans="1:3" x14ac:dyDescent="0.2">
      <c r="A837" s="6"/>
      <c r="B837" s="6"/>
      <c r="C837" s="6"/>
    </row>
    <row r="838" spans="1:3" x14ac:dyDescent="0.2">
      <c r="A838" s="6"/>
      <c r="B838" s="6"/>
      <c r="C838" s="6"/>
    </row>
    <row r="839" spans="1:3" x14ac:dyDescent="0.2">
      <c r="A839" s="6"/>
      <c r="B839" s="6"/>
      <c r="C839" s="6"/>
    </row>
    <row r="840" spans="1:3" x14ac:dyDescent="0.2">
      <c r="A840" s="6"/>
      <c r="B840" s="6"/>
      <c r="C840" s="6"/>
    </row>
    <row r="841" spans="1:3" x14ac:dyDescent="0.2">
      <c r="A841" s="6"/>
      <c r="B841" s="6"/>
      <c r="C841" s="6"/>
    </row>
    <row r="842" spans="1:3" x14ac:dyDescent="0.2">
      <c r="A842" s="6"/>
      <c r="B842" s="6"/>
      <c r="C842" s="6"/>
    </row>
    <row r="843" spans="1:3" x14ac:dyDescent="0.2">
      <c r="A843" s="6"/>
      <c r="B843" s="6"/>
      <c r="C843" s="6"/>
    </row>
    <row r="844" spans="1:3" x14ac:dyDescent="0.2">
      <c r="A844" s="6"/>
      <c r="B844" s="6"/>
      <c r="C844" s="6"/>
    </row>
    <row r="845" spans="1:3" x14ac:dyDescent="0.2">
      <c r="A845" s="6"/>
      <c r="B845" s="6"/>
      <c r="C845" s="6"/>
    </row>
    <row r="846" spans="1:3" x14ac:dyDescent="0.2">
      <c r="A846" s="6"/>
      <c r="B846" s="6"/>
      <c r="C846" s="6"/>
    </row>
    <row r="847" spans="1:3" x14ac:dyDescent="0.2">
      <c r="A847" s="6"/>
      <c r="B847" s="6"/>
      <c r="C847" s="6"/>
    </row>
    <row r="848" spans="1:3" x14ac:dyDescent="0.2">
      <c r="A848" s="6"/>
      <c r="B848" s="6"/>
      <c r="C848" s="6"/>
    </row>
    <row r="849" spans="1:3" x14ac:dyDescent="0.2">
      <c r="A849" s="6"/>
      <c r="B849" s="6"/>
      <c r="C849" s="6"/>
    </row>
    <row r="850" spans="1:3" x14ac:dyDescent="0.2">
      <c r="A850" s="6"/>
      <c r="B850" s="6"/>
      <c r="C850" s="6"/>
    </row>
    <row r="851" spans="1:3" x14ac:dyDescent="0.2">
      <c r="A851" s="6"/>
      <c r="B851" s="6"/>
      <c r="C851" s="6"/>
    </row>
    <row r="852" spans="1:3" x14ac:dyDescent="0.2">
      <c r="A852" s="6"/>
      <c r="B852" s="6"/>
      <c r="C852" s="6"/>
    </row>
    <row r="853" spans="1:3" x14ac:dyDescent="0.2">
      <c r="A853" s="6"/>
      <c r="B853" s="6"/>
      <c r="C853" s="6"/>
    </row>
    <row r="854" spans="1:3" x14ac:dyDescent="0.2">
      <c r="A854" s="6"/>
      <c r="B854" s="6"/>
      <c r="C854" s="6"/>
    </row>
    <row r="855" spans="1:3" x14ac:dyDescent="0.2">
      <c r="A855" s="6"/>
      <c r="B855" s="6"/>
      <c r="C855" s="6"/>
    </row>
    <row r="856" spans="1:3" x14ac:dyDescent="0.2">
      <c r="A856" s="6"/>
      <c r="B856" s="6"/>
      <c r="C856" s="6"/>
    </row>
    <row r="857" spans="1:3" x14ac:dyDescent="0.2">
      <c r="A857" s="6"/>
      <c r="B857" s="6"/>
      <c r="C857" s="6"/>
    </row>
    <row r="858" spans="1:3" x14ac:dyDescent="0.2">
      <c r="A858" s="6"/>
      <c r="B858" s="6"/>
      <c r="C858" s="6"/>
    </row>
    <row r="859" spans="1:3" x14ac:dyDescent="0.2">
      <c r="A859" s="6"/>
      <c r="B859" s="6"/>
      <c r="C859" s="6"/>
    </row>
    <row r="860" spans="1:3" x14ac:dyDescent="0.2">
      <c r="A860" s="6"/>
      <c r="B860" s="6"/>
      <c r="C860" s="6"/>
    </row>
    <row r="861" spans="1:3" x14ac:dyDescent="0.2">
      <c r="A861" s="6"/>
      <c r="B861" s="6"/>
      <c r="C861" s="6"/>
    </row>
    <row r="862" spans="1:3" x14ac:dyDescent="0.2">
      <c r="A862" s="6"/>
      <c r="B862" s="6"/>
      <c r="C862" s="6"/>
    </row>
    <row r="863" spans="1:3" x14ac:dyDescent="0.2">
      <c r="A863" s="6"/>
      <c r="B863" s="6"/>
      <c r="C863" s="6"/>
    </row>
    <row r="864" spans="1:3" x14ac:dyDescent="0.2">
      <c r="A864" s="6"/>
      <c r="B864" s="6"/>
      <c r="C864" s="6"/>
    </row>
    <row r="865" spans="1:3" x14ac:dyDescent="0.2">
      <c r="A865" s="6"/>
      <c r="B865" s="6"/>
      <c r="C865" s="6"/>
    </row>
    <row r="866" spans="1:3" x14ac:dyDescent="0.2">
      <c r="A866" s="6"/>
      <c r="B866" s="6"/>
      <c r="C866" s="6"/>
    </row>
    <row r="867" spans="1:3" x14ac:dyDescent="0.2">
      <c r="A867" s="6"/>
      <c r="B867" s="6"/>
      <c r="C867" s="6"/>
    </row>
    <row r="868" spans="1:3" x14ac:dyDescent="0.2">
      <c r="A868" s="6"/>
      <c r="B868" s="6"/>
      <c r="C868" s="6"/>
    </row>
    <row r="869" spans="1:3" x14ac:dyDescent="0.2">
      <c r="A869" s="6"/>
      <c r="B869" s="6"/>
      <c r="C869" s="6"/>
    </row>
    <row r="870" spans="1:3" x14ac:dyDescent="0.2">
      <c r="A870" s="6"/>
      <c r="B870" s="6"/>
      <c r="C870" s="6"/>
    </row>
    <row r="871" spans="1:3" x14ac:dyDescent="0.2">
      <c r="A871" s="6"/>
      <c r="B871" s="6"/>
      <c r="C871" s="6"/>
    </row>
    <row r="872" spans="1:3" x14ac:dyDescent="0.2">
      <c r="A872" s="6"/>
      <c r="B872" s="6"/>
      <c r="C872" s="6"/>
    </row>
    <row r="873" spans="1:3" x14ac:dyDescent="0.2">
      <c r="A873" s="6"/>
      <c r="B873" s="6"/>
      <c r="C873" s="6"/>
    </row>
    <row r="874" spans="1:3" x14ac:dyDescent="0.2">
      <c r="A874" s="6"/>
      <c r="B874" s="6"/>
      <c r="C874" s="6"/>
    </row>
    <row r="875" spans="1:3" x14ac:dyDescent="0.2">
      <c r="A875" s="6"/>
      <c r="B875" s="6"/>
      <c r="C875" s="6"/>
    </row>
    <row r="876" spans="1:3" x14ac:dyDescent="0.2">
      <c r="A876" s="6"/>
      <c r="B876" s="6"/>
      <c r="C876" s="6"/>
    </row>
    <row r="877" spans="1:3" x14ac:dyDescent="0.2">
      <c r="A877" s="6"/>
      <c r="B877" s="6"/>
      <c r="C877" s="6"/>
    </row>
    <row r="878" spans="1:3" x14ac:dyDescent="0.2">
      <c r="A878" s="6"/>
      <c r="B878" s="6"/>
      <c r="C878" s="6"/>
    </row>
    <row r="879" spans="1:3" x14ac:dyDescent="0.2">
      <c r="A879" s="6"/>
      <c r="B879" s="6"/>
      <c r="C879" s="6"/>
    </row>
    <row r="880" spans="1:3" x14ac:dyDescent="0.2">
      <c r="A880" s="6"/>
      <c r="B880" s="6"/>
      <c r="C880" s="6"/>
    </row>
    <row r="881" spans="1:3" x14ac:dyDescent="0.2">
      <c r="A881" s="6"/>
      <c r="B881" s="6"/>
      <c r="C881" s="6"/>
    </row>
    <row r="882" spans="1:3" x14ac:dyDescent="0.2">
      <c r="A882" s="6"/>
      <c r="B882" s="6"/>
      <c r="C882" s="6"/>
    </row>
    <row r="883" spans="1:3" x14ac:dyDescent="0.2">
      <c r="A883" s="6"/>
      <c r="B883" s="6"/>
      <c r="C883" s="6"/>
    </row>
    <row r="884" spans="1:3" x14ac:dyDescent="0.2">
      <c r="A884" s="6"/>
      <c r="B884" s="6"/>
      <c r="C884" s="6"/>
    </row>
    <row r="885" spans="1:3" x14ac:dyDescent="0.2">
      <c r="A885" s="6"/>
      <c r="B885" s="6"/>
      <c r="C885" s="6"/>
    </row>
    <row r="886" spans="1:3" x14ac:dyDescent="0.2">
      <c r="A886" s="6"/>
      <c r="B886" s="6"/>
      <c r="C886" s="6"/>
    </row>
    <row r="887" spans="1:3" x14ac:dyDescent="0.2">
      <c r="A887" s="6"/>
      <c r="B887" s="6"/>
      <c r="C887" s="6"/>
    </row>
    <row r="888" spans="1:3" x14ac:dyDescent="0.2">
      <c r="A888" s="6"/>
      <c r="B888" s="6"/>
      <c r="C888" s="6"/>
    </row>
    <row r="889" spans="1:3" x14ac:dyDescent="0.2">
      <c r="A889" s="6"/>
      <c r="B889" s="6"/>
      <c r="C889" s="6"/>
    </row>
    <row r="890" spans="1:3" x14ac:dyDescent="0.2">
      <c r="A890" s="6"/>
      <c r="B890" s="6"/>
      <c r="C890" s="6"/>
    </row>
    <row r="891" spans="1:3" x14ac:dyDescent="0.2">
      <c r="A891" s="6"/>
      <c r="B891" s="6"/>
      <c r="C891" s="6"/>
    </row>
    <row r="892" spans="1:3" x14ac:dyDescent="0.2">
      <c r="A892" s="6"/>
      <c r="B892" s="6"/>
      <c r="C892" s="6"/>
    </row>
    <row r="893" spans="1:3" x14ac:dyDescent="0.2">
      <c r="A893" s="6"/>
      <c r="B893" s="6"/>
      <c r="C893" s="6"/>
    </row>
    <row r="894" spans="1:3" x14ac:dyDescent="0.2">
      <c r="A894" s="6"/>
      <c r="B894" s="6"/>
      <c r="C894" s="6"/>
    </row>
    <row r="895" spans="1:3" x14ac:dyDescent="0.2">
      <c r="A895" s="6"/>
      <c r="B895" s="6"/>
      <c r="C895" s="6"/>
    </row>
    <row r="896" spans="1:3" x14ac:dyDescent="0.2">
      <c r="A896" s="6"/>
      <c r="B896" s="6"/>
      <c r="C896" s="6"/>
    </row>
    <row r="897" spans="1:3" x14ac:dyDescent="0.2">
      <c r="A897" s="6"/>
      <c r="B897" s="6"/>
      <c r="C897" s="6"/>
    </row>
    <row r="898" spans="1:3" x14ac:dyDescent="0.2">
      <c r="A898" s="6"/>
      <c r="B898" s="6"/>
      <c r="C898" s="6"/>
    </row>
    <row r="899" spans="1:3" x14ac:dyDescent="0.2">
      <c r="A899" s="6"/>
      <c r="B899" s="6"/>
      <c r="C899" s="6"/>
    </row>
    <row r="900" spans="1:3" x14ac:dyDescent="0.2">
      <c r="A900" s="6"/>
      <c r="B900" s="6"/>
      <c r="C900" s="6"/>
    </row>
    <row r="901" spans="1:3" x14ac:dyDescent="0.2">
      <c r="A901" s="6"/>
      <c r="B901" s="6"/>
      <c r="C901" s="6"/>
    </row>
    <row r="902" spans="1:3" x14ac:dyDescent="0.2">
      <c r="A902" s="6"/>
      <c r="B902" s="6"/>
      <c r="C902" s="6"/>
    </row>
    <row r="903" spans="1:3" x14ac:dyDescent="0.2">
      <c r="A903" s="6"/>
      <c r="B903" s="6"/>
      <c r="C903" s="6"/>
    </row>
    <row r="904" spans="1:3" x14ac:dyDescent="0.2">
      <c r="A904" s="6"/>
      <c r="B904" s="6"/>
      <c r="C904" s="6"/>
    </row>
    <row r="905" spans="1:3" x14ac:dyDescent="0.2">
      <c r="A905" s="6"/>
      <c r="B905" s="6"/>
      <c r="C905" s="6"/>
    </row>
    <row r="906" spans="1:3" x14ac:dyDescent="0.2">
      <c r="A906" s="6"/>
      <c r="B906" s="6"/>
      <c r="C906" s="6"/>
    </row>
    <row r="907" spans="1:3" x14ac:dyDescent="0.2">
      <c r="A907" s="6"/>
      <c r="B907" s="6"/>
      <c r="C907" s="6"/>
    </row>
    <row r="908" spans="1:3" x14ac:dyDescent="0.2">
      <c r="A908" s="6"/>
      <c r="B908" s="6"/>
      <c r="C908" s="6"/>
    </row>
    <row r="909" spans="1:3" x14ac:dyDescent="0.2">
      <c r="A909" s="6"/>
      <c r="B909" s="6"/>
      <c r="C909" s="6"/>
    </row>
    <row r="910" spans="1:3" x14ac:dyDescent="0.2">
      <c r="A910" s="6"/>
      <c r="B910" s="6"/>
      <c r="C910" s="6"/>
    </row>
    <row r="911" spans="1:3" x14ac:dyDescent="0.2">
      <c r="A911" s="6"/>
      <c r="B911" s="6"/>
      <c r="C911" s="6"/>
    </row>
    <row r="912" spans="1:3" x14ac:dyDescent="0.2">
      <c r="A912" s="6"/>
      <c r="B912" s="6"/>
      <c r="C912" s="6"/>
    </row>
    <row r="913" spans="1:3" x14ac:dyDescent="0.2">
      <c r="A913" s="6"/>
      <c r="B913" s="6"/>
      <c r="C913" s="6"/>
    </row>
    <row r="914" spans="1:3" x14ac:dyDescent="0.2">
      <c r="A914" s="6"/>
      <c r="B914" s="6"/>
      <c r="C914" s="6"/>
    </row>
    <row r="915" spans="1:3" x14ac:dyDescent="0.2">
      <c r="A915" s="6"/>
      <c r="B915" s="6"/>
      <c r="C915" s="6"/>
    </row>
    <row r="916" spans="1:3" x14ac:dyDescent="0.2">
      <c r="A916" s="6"/>
      <c r="B916" s="6"/>
      <c r="C916" s="6"/>
    </row>
    <row r="917" spans="1:3" x14ac:dyDescent="0.2">
      <c r="A917" s="6"/>
      <c r="B917" s="6"/>
      <c r="C917" s="6"/>
    </row>
    <row r="918" spans="1:3" x14ac:dyDescent="0.2">
      <c r="A918" s="6"/>
      <c r="B918" s="6"/>
      <c r="C918" s="6"/>
    </row>
    <row r="919" spans="1:3" x14ac:dyDescent="0.2">
      <c r="A919" s="6"/>
      <c r="B919" s="6"/>
      <c r="C919" s="6"/>
    </row>
    <row r="920" spans="1:3" x14ac:dyDescent="0.2">
      <c r="A920" s="6"/>
      <c r="B920" s="6"/>
      <c r="C920" s="6"/>
    </row>
    <row r="921" spans="1:3" x14ac:dyDescent="0.2">
      <c r="A921" s="6"/>
      <c r="B921" s="6"/>
      <c r="C921" s="6"/>
    </row>
    <row r="922" spans="1:3" x14ac:dyDescent="0.2">
      <c r="A922" s="6"/>
      <c r="B922" s="6"/>
      <c r="C922" s="6"/>
    </row>
    <row r="923" spans="1:3" x14ac:dyDescent="0.2">
      <c r="A923" s="6"/>
      <c r="B923" s="6"/>
      <c r="C923" s="6"/>
    </row>
    <row r="924" spans="1:3" x14ac:dyDescent="0.2">
      <c r="A924" s="6"/>
      <c r="B924" s="6"/>
      <c r="C924" s="6"/>
    </row>
    <row r="925" spans="1:3" x14ac:dyDescent="0.2">
      <c r="A925" s="6"/>
      <c r="B925" s="6"/>
      <c r="C925" s="6"/>
    </row>
    <row r="926" spans="1:3" x14ac:dyDescent="0.2">
      <c r="A926" s="6"/>
      <c r="B926" s="6"/>
      <c r="C926" s="6"/>
    </row>
    <row r="927" spans="1:3" x14ac:dyDescent="0.2">
      <c r="A927" s="6"/>
      <c r="B927" s="6"/>
      <c r="C927" s="6"/>
    </row>
    <row r="928" spans="1:3" x14ac:dyDescent="0.2">
      <c r="A928" s="6"/>
      <c r="B928" s="6"/>
      <c r="C928" s="6"/>
    </row>
  </sheetData>
  <customSheetViews>
    <customSheetView guid="{3A56BBDD-68CD-4AEA-B9E4-12391459D4C4}" scale="130" showPageBreaks="1" topLeftCell="A399">
      <selection activeCell="G419" sqref="G419"/>
      <pageMargins left="0.75" right="0.75" top="1" bottom="1" header="0.5" footer="0.5"/>
      <pageSetup paperSize="9" scale="90" orientation="landscape" r:id="rId1"/>
      <headerFooter alignWithMargins="0"/>
    </customSheetView>
    <customSheetView guid="{CFE03FCF-A4D8-435A-8A9B-0544466F5A93}" scale="160" showPageBreaks="1" topLeftCell="A7">
      <pane ySplit="7" topLeftCell="A443" activePane="bottomLeft" state="frozen"/>
      <selection pane="bottomLeft" activeCell="G445" sqref="G445"/>
      <pageMargins left="0.74803149606299213" right="0.74803149606299213" top="0.98425196850393704" bottom="0.39370078740157483" header="0.51181102362204722" footer="0.51181102362204722"/>
      <pageSetup paperSize="9" scale="90" orientation="landscape" r:id="rId2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4803149606299213" right="0.74803149606299213" top="0.98425196850393704" bottom="0.39370078740157483" header="0.51181102362204722" footer="0.51181102362204722"/>
  <pageSetup paperSize="9" scale="9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2019-01-07T12:29:50Z</cp:lastPrinted>
  <dcterms:created xsi:type="dcterms:W3CDTF">2010-02-05T08:24:46Z</dcterms:created>
  <dcterms:modified xsi:type="dcterms:W3CDTF">2019-01-08T07:47:46Z</dcterms:modified>
</cp:coreProperties>
</file>