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522.xml" ContentType="application/vnd.openxmlformats-officedocument.spreadsheetml.revisionLog+xml"/>
  <Override PartName="/xl/revisions/revisionLog1543.xml" ContentType="application/vnd.openxmlformats-officedocument.spreadsheetml.revisionLog+xml"/>
  <Override PartName="/xl/revisions/revisionLog1585.xml" ContentType="application/vnd.openxmlformats-officedocument.spreadsheetml.revisionLog+xml"/>
  <Override PartName="/xl/revisions/revisionLog1564.xml" ContentType="application/vnd.openxmlformats-officedocument.spreadsheetml.revisionLog+xml"/>
  <Override PartName="/xl/revisions/revisionLog1466.xml" ContentType="application/vnd.openxmlformats-officedocument.spreadsheetml.revisionLog+xml"/>
  <Override PartName="/xl/revisions/revisionLog1631.xml" ContentType="application/vnd.openxmlformats-officedocument.spreadsheetml.revisionLog+xml"/>
  <Override PartName="/xl/revisions/revisionLog1610.xml" ContentType="application/vnd.openxmlformats-officedocument.spreadsheetml.revisionLog+xml"/>
  <Override PartName="/xl/revisions/revisionLog1615.xml" ContentType="application/vnd.openxmlformats-officedocument.spreadsheetml.revisionLog+xml"/>
  <Override PartName="/xl/revisions/revisionLog1636.xml" ContentType="application/vnd.openxmlformats-officedocument.spreadsheetml.revisionLog+xml"/>
  <Override PartName="/xl/revisions/revisionLog1580.xml" ContentType="application/vnd.openxmlformats-officedocument.spreadsheetml.revisionLog+xml"/>
  <Override PartName="/xl/revisions/revisionLog1487.xml" ContentType="application/vnd.openxmlformats-officedocument.spreadsheetml.revisionLog+xml"/>
  <Override PartName="/xl/revisions/revisionLog1517.xml" ContentType="application/vnd.openxmlformats-officedocument.spreadsheetml.revisionLog+xml"/>
  <Override PartName="/xl/revisions/revisionLog1538.xml" ContentType="application/vnd.openxmlformats-officedocument.spreadsheetml.revisionLog+xml"/>
  <Override PartName="/xl/revisions/revisionLog1482.xml" ContentType="application/vnd.openxmlformats-officedocument.spreadsheetml.revisionLog+xml"/>
  <Override PartName="/xl/revisions/revisionLog1533.xml" ContentType="application/vnd.openxmlformats-officedocument.spreadsheetml.revisionLog+xml"/>
  <Override PartName="/xl/revisions/revisionLog1596.xml" ContentType="application/vnd.openxmlformats-officedocument.spreadsheetml.revisionLog+xml"/>
  <Override PartName="/xl/revisions/revisionLog1512.xml" ContentType="application/vnd.openxmlformats-officedocument.spreadsheetml.revisionLog+xml"/>
  <Override PartName="/xl/revisions/revisionLog1575.xml" ContentType="application/vnd.openxmlformats-officedocument.spreadsheetml.revisionLog+xml"/>
  <Override PartName="/xl/revisions/revisionLog1554.xml" ContentType="application/vnd.openxmlformats-officedocument.spreadsheetml.revisionLog+xml"/>
  <Override PartName="/xl/revisions/revisionLog1559.xml" ContentType="application/vnd.openxmlformats-officedocument.spreadsheetml.revisionLog+xml"/>
  <Override PartName="/xl/revisions/revisionLog1570.xml" ContentType="application/vnd.openxmlformats-officedocument.spreadsheetml.revisionLog+xml"/>
  <Override PartName="/xl/revisions/revisionLog1600.xml" ContentType="application/vnd.openxmlformats-officedocument.spreadsheetml.revisionLog+xml"/>
  <Override PartName="/xl/revisions/revisionLog1621.xml" ContentType="application/vnd.openxmlformats-officedocument.spreadsheetml.revisionLog+xml"/>
  <Override PartName="/xl/revisions/revisionLog1626.xml" ContentType="application/vnd.openxmlformats-officedocument.spreadsheetml.revisionLog+xml"/>
  <Override PartName="/xl/revisions/revisionLog1591.xml" ContentType="application/vnd.openxmlformats-officedocument.spreadsheetml.revisionLog+xml"/>
  <Override PartName="/xl/revisions/revisionLog1605.xml" ContentType="application/vnd.openxmlformats-officedocument.spreadsheetml.revisionLog+xml"/>
  <Override PartName="/xl/revisions/revisionLog1477.xml" ContentType="application/vnd.openxmlformats-officedocument.spreadsheetml.revisionLog+xml"/>
  <Override PartName="/xl/revisions/revisionLog1498.xml" ContentType="application/vnd.openxmlformats-officedocument.spreadsheetml.revisionLog+xml"/>
  <Override PartName="/xl/revisions/revisionLog1493.xml" ContentType="application/vnd.openxmlformats-officedocument.spreadsheetml.revisionLog+xml"/>
  <Override PartName="/xl/revisions/revisionLog1472.xml" ContentType="application/vnd.openxmlformats-officedocument.spreadsheetml.revisionLog+xml"/>
  <Override PartName="/xl/revisions/revisionLog1507.xml" ContentType="application/vnd.openxmlformats-officedocument.spreadsheetml.revisionLog+xml"/>
  <Override PartName="/xl/revisions/revisionLog1528.xml" ContentType="application/vnd.openxmlformats-officedocument.spreadsheetml.revisionLog+xml"/>
  <Override PartName="/xl/revisions/revisionLog1544.xml" ContentType="application/vnd.openxmlformats-officedocument.spreadsheetml.revisionLog+xml"/>
  <Override PartName="/xl/revisions/revisionLog1565.xml" ContentType="application/vnd.openxmlformats-officedocument.spreadsheetml.revisionLog+xml"/>
  <Override PartName="/xl/revisions/revisionLog1523.xml" ContentType="application/vnd.openxmlformats-officedocument.spreadsheetml.revisionLog+xml"/>
  <Override PartName="/xl/revisions/revisionLog1586.xml" ContentType="application/vnd.openxmlformats-officedocument.spreadsheetml.revisionLog+xml"/>
  <Override PartName="/xl/revisions/revisionLog1502.xml" ContentType="application/vnd.openxmlformats-officedocument.spreadsheetml.revisionLog+xml"/>
  <Override PartName="/xl/revisions/revisionLog1549.xml" ContentType="application/vnd.openxmlformats-officedocument.spreadsheetml.revisionLog+xml"/>
  <Override PartName="/xl/revisions/revisionLog1611.xml" ContentType="application/vnd.openxmlformats-officedocument.spreadsheetml.revisionLog+xml"/>
  <Override PartName="/xl/revisions/revisionLog1581.xml" ContentType="application/vnd.openxmlformats-officedocument.spreadsheetml.revisionLog+xml"/>
  <Override PartName="/xl/revisions/revisionLog1637.xml" ContentType="application/vnd.openxmlformats-officedocument.spreadsheetml.revisionLog+xml"/>
  <Override PartName="/xl/revisions/revisionLog1560.xml" ContentType="application/vnd.openxmlformats-officedocument.spreadsheetml.revisionLog+xml"/>
  <Override PartName="/xl/revisions/revisionLog1616.xml" ContentType="application/vnd.openxmlformats-officedocument.spreadsheetml.revisionLog+xml"/>
  <Override PartName="/xl/revisions/revisionLog1488.xml" ContentType="application/vnd.openxmlformats-officedocument.spreadsheetml.revisionLog+xml"/>
  <Override PartName="/xl/revisions/revisionLog1518.xml" ContentType="application/vnd.openxmlformats-officedocument.spreadsheetml.revisionLog+xml"/>
  <Override PartName="/xl/revisions/revisionLog1632.xml" ContentType="application/vnd.openxmlformats-officedocument.spreadsheetml.revisionLog+xml"/>
  <Override PartName="/xl/revisions/revisionLog1467.xml" ContentType="application/vnd.openxmlformats-officedocument.spreadsheetml.revisionLog+xml"/>
  <Override PartName="/xl/revisions/revisionLog1483.xml" ContentType="application/vnd.openxmlformats-officedocument.spreadsheetml.revisionLog+xml"/>
  <Override PartName="/xl/revisions/revisionLog1555.xml" ContentType="application/vnd.openxmlformats-officedocument.spreadsheetml.revisionLog+xml"/>
  <Override PartName="/xl/revisions/revisionLog1534.xml" ContentType="application/vnd.openxmlformats-officedocument.spreadsheetml.revisionLog+xml"/>
  <Override PartName="/xl/revisions/revisionLog1513.xml" ContentType="application/vnd.openxmlformats-officedocument.spreadsheetml.revisionLog+xml"/>
  <Override PartName="/xl/revisions/revisionLog1576.xml" ContentType="application/vnd.openxmlformats-officedocument.spreadsheetml.revisionLog+xml"/>
  <Override PartName="/xl/revisions/revisionLog1539.xml" ContentType="application/vnd.openxmlformats-officedocument.spreadsheetml.revisionLog+xml"/>
  <Override PartName="/xl/revisions/revisionLog1571.xml" ContentType="application/vnd.openxmlformats-officedocument.spreadsheetml.revisionLog+xml"/>
  <Override PartName="/xl/revisions/revisionLog1597.xml" ContentType="application/vnd.openxmlformats-officedocument.spreadsheetml.revisionLog+xml"/>
  <Override PartName="/xl/revisions/revisionLog1601.xml" ContentType="application/vnd.openxmlformats-officedocument.spreadsheetml.revisionLog+xml"/>
  <Override PartName="/xl/revisions/revisionLog1550.xml" ContentType="application/vnd.openxmlformats-officedocument.spreadsheetml.revisionLog+xml"/>
  <Override PartName="/xl/revisions/revisionLog1592.xml" ContentType="application/vnd.openxmlformats-officedocument.spreadsheetml.revisionLog+xml"/>
  <Override PartName="/xl/revisions/revisionLog1627.xml" ContentType="application/vnd.openxmlformats-officedocument.spreadsheetml.revisionLog+xml"/>
  <Override PartName="/xl/revisions/revisionLog1606.xml" ContentType="application/vnd.openxmlformats-officedocument.spreadsheetml.revisionLog+xml"/>
  <Override PartName="/xl/revisions/revisionLog1622.xml" ContentType="application/vnd.openxmlformats-officedocument.spreadsheetml.revisionLog+xml"/>
  <Override PartName="/xl/revisions/revisionLog1499.xml" ContentType="application/vnd.openxmlformats-officedocument.spreadsheetml.revisionLog+xml"/>
  <Override PartName="/xl/revisions/revisionLog1508.xml" ContentType="application/vnd.openxmlformats-officedocument.spreadsheetml.revisionLog+xml"/>
  <Override PartName="/xl/revisions/revisionLog1473.xml" ContentType="application/vnd.openxmlformats-officedocument.spreadsheetml.revisionLog+xml"/>
  <Override PartName="/xl/revisions/revisionLog1478.xml" ContentType="application/vnd.openxmlformats-officedocument.spreadsheetml.revisionLog+xml"/>
  <Override PartName="/xl/revisions/revisionLog1524.xml" ContentType="application/vnd.openxmlformats-officedocument.spreadsheetml.revisionLog+xml"/>
  <Override PartName="/xl/revisions/revisionLog1545.xml" ContentType="application/vnd.openxmlformats-officedocument.spreadsheetml.revisionLog+xml"/>
  <Override PartName="/xl/revisions/revisionLog1503.xml" ContentType="application/vnd.openxmlformats-officedocument.spreadsheetml.revisionLog+xml"/>
  <Override PartName="/xl/revisions/revisionLog1494.xml" ContentType="application/vnd.openxmlformats-officedocument.spreadsheetml.revisionLog+xml"/>
  <Override PartName="/xl/revisions/revisionLog1529.xml" ContentType="application/vnd.openxmlformats-officedocument.spreadsheetml.revisionLog+xml"/>
  <Override PartName="/xl/revisions/revisionLog1566.xml" ContentType="application/vnd.openxmlformats-officedocument.spreadsheetml.revisionLog+xml"/>
  <Override PartName="/xl/revisions/revisionLog1587.xml" ContentType="application/vnd.openxmlformats-officedocument.spreadsheetml.revisionLog+xml"/>
  <Override PartName="/xl/revisions/revisionLog1582.xml" ContentType="application/vnd.openxmlformats-officedocument.spreadsheetml.revisionLog+xml"/>
  <Override PartName="/xl/revisions/revisionLog1561.xml" ContentType="application/vnd.openxmlformats-officedocument.spreadsheetml.revisionLog+xml"/>
  <Override PartName="/xl/revisions/revisionLog1540.xml" ContentType="application/vnd.openxmlformats-officedocument.spreadsheetml.revisionLog+xml"/>
  <Override PartName="/xl/revisions/revisionLog1638.xml" ContentType="application/vnd.openxmlformats-officedocument.spreadsheetml.revisionLog+xml"/>
  <Override PartName="/xl/revisions/revisionLog1617.xml" ContentType="application/vnd.openxmlformats-officedocument.spreadsheetml.revisionLog+xml"/>
  <Override PartName="/xl/revisions/revisionLog1633.xml" ContentType="application/vnd.openxmlformats-officedocument.spreadsheetml.revisionLog+xml"/>
  <Override PartName="/xl/revisions/revisionLog1489.xml" ContentType="application/vnd.openxmlformats-officedocument.spreadsheetml.revisionLog+xml"/>
  <Override PartName="/xl/revisions/revisionLog1468.xml" ContentType="application/vnd.openxmlformats-officedocument.spreadsheetml.revisionLog+xml"/>
  <Override PartName="/xl/revisions/revisionLog1612.xml" ContentType="application/vnd.openxmlformats-officedocument.spreadsheetml.revisionLog+xml"/>
  <Override PartName="/xl/revisions/revisionLog1590.xml" ContentType="application/vnd.openxmlformats-officedocument.spreadsheetml.revisionLog+xml"/>
  <Override PartName="/xl/revisions/revisionLog1625.xml" ContentType="application/vnd.openxmlformats-officedocument.spreadsheetml.revisionLog+xml"/>
  <Override PartName="/xl/revisions/revisionLog1641.xml" ContentType="application/vnd.openxmlformats-officedocument.spreadsheetml.revisionLog+xml"/>
  <Override PartName="/xl/revisions/revisionLog1476.xml" ContentType="application/vnd.openxmlformats-officedocument.spreadsheetml.revisionLog+xml"/>
  <Override PartName="/xl/revisions/revisionLog1620.xml" ContentType="application/vnd.openxmlformats-officedocument.spreadsheetml.revisionLog+xml"/>
  <Override PartName="/xl/revisions/revisionLog1535.xml" ContentType="application/vnd.openxmlformats-officedocument.spreadsheetml.revisionLog+xml"/>
  <Override PartName="/xl/revisions/revisionLog1514.xml" ContentType="application/vnd.openxmlformats-officedocument.spreadsheetml.revisionLog+xml"/>
  <Override PartName="/xl/revisions/revisionLog1519.xml" ContentType="application/vnd.openxmlformats-officedocument.spreadsheetml.revisionLog+xml"/>
  <Override PartName="/xl/revisions/revisionLog1484.xml" ContentType="application/vnd.openxmlformats-officedocument.spreadsheetml.revisionLog+xml"/>
  <Override PartName="/xl/revisions/revisionLog1471.xml" ContentType="application/vnd.openxmlformats-officedocument.spreadsheetml.revisionLog+xml"/>
  <Override PartName="/xl/revisions/revisionLog1548.xml" ContentType="application/vnd.openxmlformats-officedocument.spreadsheetml.revisionLog+xml"/>
  <Override PartName="/xl/revisions/revisionLog1501.xml" ContentType="application/vnd.openxmlformats-officedocument.spreadsheetml.revisionLog+xml"/>
  <Override PartName="/xl/revisions/revisionLog1497.xml" ContentType="application/vnd.openxmlformats-officedocument.spreadsheetml.revisionLog+xml"/>
  <Override PartName="/xl/revisions/revisionLog1492.xml" ContentType="application/vnd.openxmlformats-officedocument.spreadsheetml.revisionLog+xml"/>
  <Override PartName="/xl/revisions/revisionLog1506.xml" ContentType="application/vnd.openxmlformats-officedocument.spreadsheetml.revisionLog+xml"/>
  <Override PartName="/xl/revisions/revisionLog1527.xml" ContentType="application/vnd.openxmlformats-officedocument.spreadsheetml.revisionLog+xml"/>
  <Override PartName="/xl/revisions/revisionLog1569.xml" ContentType="application/vnd.openxmlformats-officedocument.spreadsheetml.revisionLog+xml"/>
  <Override PartName="/xl/revisions/revisionLog1577.xml" ContentType="application/vnd.openxmlformats-officedocument.spreadsheetml.revisionLog+xml"/>
  <Override PartName="/xl/revisions/revisionLog1598.xml" ContentType="application/vnd.openxmlformats-officedocument.spreadsheetml.revisionLog+xml"/>
  <Override PartName="/xl/revisions/revisionLog1556.xml" ContentType="application/vnd.openxmlformats-officedocument.spreadsheetml.revisionLog+xml"/>
  <Override PartName="/xl/revisions/revisionLog1572.xml" ContentType="application/vnd.openxmlformats-officedocument.spreadsheetml.revisionLog+xml"/>
  <Override PartName="/xl/revisions/revisionLog1551.xml" ContentType="application/vnd.openxmlformats-officedocument.spreadsheetml.revisionLog+xml"/>
  <Override PartName="/xl/revisions/revisionLog1593.xml" ContentType="application/vnd.openxmlformats-officedocument.spreadsheetml.revisionLog+xml"/>
  <Override PartName="/xl/revisions/revisionLog1530.xml" ContentType="application/vnd.openxmlformats-officedocument.spreadsheetml.revisionLog+xml"/>
  <Override PartName="/xl/revisions/revisionLog1607.xml" ContentType="application/vnd.openxmlformats-officedocument.spreadsheetml.revisionLog+xml"/>
  <Override PartName="/xl/revisions/revisionLog1628.xml" ContentType="application/vnd.openxmlformats-officedocument.spreadsheetml.revisionLog+xml"/>
  <Override PartName="/xl/revisions/revisionLog1623.xml" ContentType="application/vnd.openxmlformats-officedocument.spreadsheetml.revisionLog+xml"/>
  <Override PartName="/xl/revisions/revisionLog1602.xml" ContentType="application/vnd.openxmlformats-officedocument.spreadsheetml.revisionLog+xml"/>
  <Override PartName="/xl/revisions/revisionLog1479.xml" ContentType="application/vnd.openxmlformats-officedocument.spreadsheetml.revisionLog+xml"/>
  <Override PartName="/xl/revisions/revisionLog1504.xml" ContentType="application/vnd.openxmlformats-officedocument.spreadsheetml.revisionLog+xml"/>
  <Override PartName="/xl/revisions/revisionLog1490.xml" ContentType="application/vnd.openxmlformats-officedocument.spreadsheetml.revisionLog+xml"/>
  <Override PartName="/xl/revisions/revisionLog1525.xml" ContentType="application/vnd.openxmlformats-officedocument.spreadsheetml.revisionLog+xml"/>
  <Override PartName="/xl/revisions/revisionLog1509.xml" ContentType="application/vnd.openxmlformats-officedocument.spreadsheetml.revisionLog+xml"/>
  <Override PartName="/xl/revisions/revisionLog1474.xml" ContentType="application/vnd.openxmlformats-officedocument.spreadsheetml.revisionLog+xml"/>
  <Override PartName="/xl/revisions/revisionLog1495.xml" ContentType="application/vnd.openxmlformats-officedocument.spreadsheetml.revisionLog+xml"/>
  <Override PartName="/xl/revisions/revisionLog1588.xml" ContentType="application/vnd.openxmlformats-officedocument.spreadsheetml.revisionLog+xml"/>
  <Override PartName="/xl/revisions/revisionLog1546.xml" ContentType="application/vnd.openxmlformats-officedocument.spreadsheetml.revisionLog+xml"/>
  <Override PartName="/xl/revisions/revisionLog1567.xml" ContentType="application/vnd.openxmlformats-officedocument.spreadsheetml.revisionLog+xml"/>
  <Override PartName="/xl/revisions/revisionLog1583.xml" ContentType="application/vnd.openxmlformats-officedocument.spreadsheetml.revisionLog+xml"/>
  <Override PartName="/xl/revisions/revisionLog1541.xml" ContentType="application/vnd.openxmlformats-officedocument.spreadsheetml.revisionLog+xml"/>
  <Override PartName="/xl/revisions/revisionLog1562.xml" ContentType="application/vnd.openxmlformats-officedocument.spreadsheetml.revisionLog+xml"/>
  <Override PartName="/xl/revisions/revisionLog1520.xml" ContentType="application/vnd.openxmlformats-officedocument.spreadsheetml.revisionLog+xml"/>
  <Override PartName="/xl/revisions/revisionLog1618.xml" ContentType="application/vnd.openxmlformats-officedocument.spreadsheetml.revisionLog+xml"/>
  <Override PartName="/xl/revisions/revisionLog1639.xml" ContentType="application/vnd.openxmlformats-officedocument.spreadsheetml.revisionLog+xml"/>
  <Override PartName="/xl/revisions/revisionLog1634.xml" ContentType="application/vnd.openxmlformats-officedocument.spreadsheetml.revisionLog+xml"/>
  <Override PartName="/xl/revisions/revisionLog1613.xml" ContentType="application/vnd.openxmlformats-officedocument.spreadsheetml.revisionLog+xml"/>
  <Override PartName="/xl/revisions/revisionLog1469.xml" ContentType="application/vnd.openxmlformats-officedocument.spreadsheetml.revisionLog+xml"/>
  <Override PartName="/xl/revisions/revisionLog1480.xml" ContentType="application/vnd.openxmlformats-officedocument.spreadsheetml.revisionLog+xml"/>
  <Override PartName="/xl/revisions/revisionLog1485.xml" ContentType="application/vnd.openxmlformats-officedocument.spreadsheetml.revisionLog+xml"/>
  <Override PartName="/xl/revisions/revisionLog1599.xml" ContentType="application/vnd.openxmlformats-officedocument.spreadsheetml.revisionLog+xml"/>
  <Override PartName="/xl/revisions/revisionLog1515.xml" ContentType="application/vnd.openxmlformats-officedocument.spreadsheetml.revisionLog+xml"/>
  <Override PartName="/xl/revisions/revisionLog1557.xml" ContentType="application/vnd.openxmlformats-officedocument.spreadsheetml.revisionLog+xml"/>
  <Override PartName="/xl/revisions/revisionLog1536.xml" ContentType="application/vnd.openxmlformats-officedocument.spreadsheetml.revisionLog+xml"/>
  <Override PartName="/xl/revisions/revisionLog1578.xml" ContentType="application/vnd.openxmlformats-officedocument.spreadsheetml.revisionLog+xml"/>
  <Override PartName="/xl/revisions/revisionLog1510.xml" ContentType="application/vnd.openxmlformats-officedocument.spreadsheetml.revisionLog+xml"/>
  <Override PartName="/xl/revisions/revisionLog1552.xml" ContentType="application/vnd.openxmlformats-officedocument.spreadsheetml.revisionLog+xml"/>
  <Override PartName="/xl/revisions/revisionLog1531.xml" ContentType="application/vnd.openxmlformats-officedocument.spreadsheetml.revisionLog+xml"/>
  <Override PartName="/xl/revisions/revisionLog1603.xml" ContentType="application/vnd.openxmlformats-officedocument.spreadsheetml.revisionLog+xml"/>
  <Override PartName="/xl/revisions/revisionLog1629.xml" ContentType="application/vnd.openxmlformats-officedocument.spreadsheetml.revisionLog+xml"/>
  <Override PartName="/xl/revisions/revisionLog1594.xml" ContentType="application/vnd.openxmlformats-officedocument.spreadsheetml.revisionLog+xml"/>
  <Override PartName="/xl/revisions/revisionLog1624.xml" ContentType="application/vnd.openxmlformats-officedocument.spreadsheetml.revisionLog+xml"/>
  <Override PartName="/xl/revisions/revisionLog1608.xml" ContentType="application/vnd.openxmlformats-officedocument.spreadsheetml.revisionLog+xml"/>
  <Override PartName="/xl/revisions/revisionLog1573.xml" ContentType="application/vnd.openxmlformats-officedocument.spreadsheetml.revisionLog+xml"/>
  <Override PartName="/xl/revisions/revisionLog1496.xml" ContentType="application/vnd.openxmlformats-officedocument.spreadsheetml.revisionLog+xml"/>
  <Override PartName="/xl/revisions/revisionLog1640.xml" ContentType="application/vnd.openxmlformats-officedocument.spreadsheetml.revisionLog+xml"/>
  <Override PartName="/xl/revisions/revisionLog1475.xml" ContentType="application/vnd.openxmlformats-officedocument.spreadsheetml.revisionLog+xml"/>
  <Override PartName="/xl/revisions/revisionLog1526.xml" ContentType="application/vnd.openxmlformats-officedocument.spreadsheetml.revisionLog+xml"/>
  <Override PartName="/xl/revisions/revisionLog1542.xml" ContentType="application/vnd.openxmlformats-officedocument.spreadsheetml.revisionLog+xml"/>
  <Override PartName="/xl/revisions/revisionLog1568.xml" ContentType="application/vnd.openxmlformats-officedocument.spreadsheetml.revisionLog+xml"/>
  <Override PartName="/xl/revisions/revisionLog1470.xml" ContentType="application/vnd.openxmlformats-officedocument.spreadsheetml.revisionLog+xml"/>
  <Override PartName="/xl/revisions/revisionLog1547.xml" ContentType="application/vnd.openxmlformats-officedocument.spreadsheetml.revisionLog+xml"/>
  <Override PartName="/xl/revisions/revisionLog1589.xml" ContentType="application/vnd.openxmlformats-officedocument.spreadsheetml.revisionLog+xml"/>
  <Override PartName="/xl/revisions/revisionLog1491.xml" ContentType="application/vnd.openxmlformats-officedocument.spreadsheetml.revisionLog+xml"/>
  <Override PartName="/xl/revisions/revisionLog1505.xml" ContentType="application/vnd.openxmlformats-officedocument.spreadsheetml.revisionLog+xml"/>
  <Override PartName="/xl/revisions/revisionLog1521.xml" ContentType="application/vnd.openxmlformats-officedocument.spreadsheetml.revisionLog+xml"/>
  <Override PartName="/xl/revisions/revisionLog1500.xml" ContentType="application/vnd.openxmlformats-officedocument.spreadsheetml.revisionLog+xml"/>
  <Override PartName="/xl/revisions/revisionLog1563.xml" ContentType="application/vnd.openxmlformats-officedocument.spreadsheetml.revisionLog+xml"/>
  <Override PartName="/xl/revisions/revisionLog1619.xml" ContentType="application/vnd.openxmlformats-officedocument.spreadsheetml.revisionLog+xml"/>
  <Override PartName="/xl/revisions/revisionLog1635.xml" ContentType="application/vnd.openxmlformats-officedocument.spreadsheetml.revisionLog+xml"/>
  <Override PartName="/xl/revisions/revisionLog1614.xml" ContentType="application/vnd.openxmlformats-officedocument.spreadsheetml.revisionLog+xml"/>
  <Override PartName="/xl/revisions/revisionLog1584.xml" ContentType="application/vnd.openxmlformats-officedocument.spreadsheetml.revisionLog+xml"/>
  <Override PartName="/xl/revisions/revisionLog1465.xml" ContentType="application/vnd.openxmlformats-officedocument.spreadsheetml.revisionLog+xml"/>
  <Override PartName="/xl/revisions/revisionLog1486.xml" ContentType="application/vnd.openxmlformats-officedocument.spreadsheetml.revisionLog+xml"/>
  <Override PartName="/xl/revisions/revisionLog1630.xml" ContentType="application/vnd.openxmlformats-officedocument.spreadsheetml.revisionLog+xml"/>
  <Override PartName="/xl/revisions/revisionLog1537.xml" ContentType="application/vnd.openxmlformats-officedocument.spreadsheetml.revisionLog+xml"/>
  <Override PartName="/xl/revisions/revisionLog1481.xml" ContentType="application/vnd.openxmlformats-officedocument.spreadsheetml.revisionLog+xml"/>
  <Override PartName="/xl/revisions/revisionLog1558.xml" ContentType="application/vnd.openxmlformats-officedocument.spreadsheetml.revisionLog+xml"/>
  <Override PartName="/xl/revisions/revisionLog1579.xml" ContentType="application/vnd.openxmlformats-officedocument.spreadsheetml.revisionLog+xml"/>
  <Override PartName="/xl/revisions/revisionLog1532.xml" ContentType="application/vnd.openxmlformats-officedocument.spreadsheetml.revisionLog+xml"/>
  <Override PartName="/xl/revisions/revisionLog1516.xml" ContentType="application/vnd.openxmlformats-officedocument.spreadsheetml.revisionLog+xml"/>
  <Override PartName="/xl/revisions/revisionLog1511.xml" ContentType="application/vnd.openxmlformats-officedocument.spreadsheetml.revisionLog+xml"/>
  <Override PartName="/xl/revisions/revisionLog1604.xml" ContentType="application/vnd.openxmlformats-officedocument.spreadsheetml.revisionLog+xml"/>
  <Override PartName="/xl/revisions/revisionLog1574.xml" ContentType="application/vnd.openxmlformats-officedocument.spreadsheetml.revisionLog+xml"/>
  <Override PartName="/xl/revisions/revisionLog1595.xml" ContentType="application/vnd.openxmlformats-officedocument.spreadsheetml.revisionLog+xml"/>
  <Override PartName="/xl/revisions/revisionLog1609.xml" ContentType="application/vnd.openxmlformats-officedocument.spreadsheetml.revisionLog+xml"/>
  <Override PartName="/xl/revisions/revisionLog155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ceR\Desktop\27.12.2019\"/>
    </mc:Choice>
  </mc:AlternateContent>
  <workbookProtection lockRevision="1"/>
  <bookViews>
    <workbookView xWindow="0" yWindow="0" windowWidth="25470" windowHeight="6960"/>
  </bookViews>
  <sheets>
    <sheet name="Sheet1" sheetId="1" r:id="rId1"/>
    <sheet name="Sheet2" sheetId="2" r:id="rId2"/>
    <sheet name="Sheet3" sheetId="3" r:id="rId3"/>
  </sheets>
  <calcPr calcId="152511"/>
  <customWorkbookViews>
    <customWorkbookView name="Jolanta Kalniņa - Personal View" guid="{3A56BBDD-68CD-4AEA-B9E4-12391459D4C4}" mergeInterval="0" personalView="1" maximized="1" xWindow="-8" yWindow="-8" windowWidth="1936" windowHeight="1056" activeSheetId="1"/>
    <customWorkbookView name="Natalija Vdobčenko - Personal View" guid="{CFE03FCF-A4D8-435A-8A9B-0544466F5A93}" mergeInterval="0" personalView="1" maximized="1" xWindow="-8" yWindow="-8" windowWidth="1936" windowHeight="1056" activeSheetId="1"/>
    <customWorkbookView name="Dace Riterfelte - Personal View" guid="{96718B35-0DCF-495D-964A-68C4AABD2C09}" mergeInterval="0" personalView="1" xWindow="157" yWindow="157" windowWidth="1700" windowHeight="61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39" i="1" l="1"/>
  <c r="E139" i="1"/>
  <c r="H139" i="1"/>
  <c r="I139" i="1"/>
  <c r="J139" i="1"/>
  <c r="K139" i="1"/>
  <c r="L139" i="1"/>
  <c r="M139" i="1"/>
  <c r="G139" i="1"/>
  <c r="E124" i="1" l="1"/>
  <c r="E121" i="1" s="1"/>
  <c r="F124" i="1"/>
  <c r="F121" i="1" s="1"/>
  <c r="G124" i="1"/>
  <c r="G121" i="1" s="1"/>
  <c r="H124" i="1"/>
  <c r="H121" i="1" s="1"/>
  <c r="I124" i="1"/>
  <c r="I121" i="1" s="1"/>
  <c r="J124" i="1"/>
  <c r="J121" i="1" s="1"/>
  <c r="K124" i="1"/>
  <c r="K121" i="1" s="1"/>
  <c r="L124" i="1"/>
  <c r="L121" i="1" s="1"/>
  <c r="M124" i="1"/>
  <c r="M121" i="1" s="1"/>
  <c r="D123" i="1"/>
  <c r="C123" i="1" s="1"/>
  <c r="C591" i="1" l="1"/>
  <c r="C597" i="1" l="1"/>
  <c r="F532" i="1" l="1"/>
  <c r="H532" i="1"/>
  <c r="I532" i="1"/>
  <c r="J532" i="1"/>
  <c r="K532" i="1"/>
  <c r="L532" i="1"/>
  <c r="M532" i="1"/>
  <c r="G532" i="1"/>
  <c r="E532" i="1"/>
  <c r="M578" i="1"/>
  <c r="L578" i="1"/>
  <c r="K578" i="1"/>
  <c r="J578" i="1"/>
  <c r="I578" i="1"/>
  <c r="H578" i="1"/>
  <c r="G578" i="1"/>
  <c r="F578" i="1"/>
  <c r="E578" i="1"/>
  <c r="D577" i="1"/>
  <c r="D576" i="1"/>
  <c r="C576" i="1" s="1"/>
  <c r="D578" i="1" l="1"/>
  <c r="C577" i="1"/>
  <c r="C578" i="1" s="1"/>
  <c r="E16" i="1"/>
  <c r="E70" i="1" s="1"/>
  <c r="F16" i="1"/>
  <c r="F70" i="1" s="1"/>
  <c r="G16" i="1"/>
  <c r="G70" i="1" s="1"/>
  <c r="H16" i="1"/>
  <c r="H70" i="1" s="1"/>
  <c r="I16" i="1"/>
  <c r="I70" i="1" s="1"/>
  <c r="J16" i="1"/>
  <c r="J70" i="1" s="1"/>
  <c r="K16" i="1"/>
  <c r="K70" i="1" s="1"/>
  <c r="L16" i="1"/>
  <c r="L70" i="1" s="1"/>
  <c r="M16" i="1"/>
  <c r="M70" i="1" s="1"/>
  <c r="E15" i="1"/>
  <c r="E69" i="1" s="1"/>
  <c r="F15" i="1"/>
  <c r="G15" i="1"/>
  <c r="G69" i="1" s="1"/>
  <c r="H15" i="1"/>
  <c r="H69" i="1" s="1"/>
  <c r="I15" i="1"/>
  <c r="I69" i="1" s="1"/>
  <c r="J15" i="1"/>
  <c r="J69" i="1" s="1"/>
  <c r="K15" i="1"/>
  <c r="K17" i="1" s="1"/>
  <c r="L15" i="1"/>
  <c r="L69" i="1" s="1"/>
  <c r="M15" i="1"/>
  <c r="M69" i="1" s="1"/>
  <c r="L71" i="1" l="1"/>
  <c r="H71" i="1"/>
  <c r="I71" i="1"/>
  <c r="M71" i="1"/>
  <c r="E71" i="1"/>
  <c r="E17" i="1"/>
  <c r="F17" i="1"/>
  <c r="K69" i="1"/>
  <c r="K71" i="1" s="1"/>
  <c r="J17" i="1"/>
  <c r="G71" i="1"/>
  <c r="M17" i="1"/>
  <c r="I17" i="1"/>
  <c r="F69" i="1"/>
  <c r="F71" i="1" s="1"/>
  <c r="J71" i="1"/>
  <c r="L17" i="1"/>
  <c r="H17" i="1"/>
  <c r="G17" i="1"/>
  <c r="M68" i="1"/>
  <c r="L68" i="1"/>
  <c r="K68" i="1"/>
  <c r="J68" i="1"/>
  <c r="I68" i="1"/>
  <c r="H68" i="1"/>
  <c r="G68" i="1"/>
  <c r="F68" i="1"/>
  <c r="E68" i="1"/>
  <c r="D67" i="1"/>
  <c r="C67" i="1" l="1"/>
  <c r="J175" i="1"/>
  <c r="G175" i="1"/>
  <c r="F175" i="1"/>
  <c r="E175" i="1"/>
  <c r="M185" i="1"/>
  <c r="L185" i="1"/>
  <c r="K185" i="1"/>
  <c r="J185" i="1"/>
  <c r="I185" i="1"/>
  <c r="H185" i="1"/>
  <c r="G185" i="1"/>
  <c r="F185" i="1"/>
  <c r="E185" i="1"/>
  <c r="D184" i="1"/>
  <c r="C184" i="1" s="1"/>
  <c r="H175" i="1" l="1"/>
  <c r="I175" i="1"/>
  <c r="K175" i="1"/>
  <c r="L175" i="1"/>
  <c r="M175" i="1"/>
  <c r="F142" i="1"/>
  <c r="G142" i="1"/>
  <c r="H142" i="1"/>
  <c r="I142" i="1"/>
  <c r="J142" i="1"/>
  <c r="K142" i="1"/>
  <c r="L142" i="1"/>
  <c r="M142" i="1"/>
  <c r="E142" i="1"/>
  <c r="D142" i="1" s="1"/>
  <c r="D19" i="1"/>
  <c r="E531" i="1"/>
  <c r="F531" i="1"/>
  <c r="G531" i="1"/>
  <c r="H531" i="1"/>
  <c r="I531" i="1"/>
  <c r="J531" i="1"/>
  <c r="K531" i="1"/>
  <c r="L531" i="1"/>
  <c r="M531" i="1"/>
  <c r="M587" i="1"/>
  <c r="L587" i="1"/>
  <c r="K587" i="1"/>
  <c r="J587" i="1"/>
  <c r="I587" i="1"/>
  <c r="H587" i="1"/>
  <c r="G587" i="1"/>
  <c r="F587" i="1"/>
  <c r="E587" i="1"/>
  <c r="D586" i="1"/>
  <c r="C586" i="1" s="1"/>
  <c r="M584" i="1"/>
  <c r="L584" i="1"/>
  <c r="K584" i="1"/>
  <c r="J584" i="1"/>
  <c r="I584" i="1"/>
  <c r="H584" i="1"/>
  <c r="G584" i="1"/>
  <c r="F584" i="1"/>
  <c r="E584" i="1"/>
  <c r="D583" i="1"/>
  <c r="C583" i="1" s="1"/>
  <c r="M581" i="1"/>
  <c r="L581" i="1"/>
  <c r="K581" i="1"/>
  <c r="J581" i="1"/>
  <c r="I581" i="1"/>
  <c r="H581" i="1"/>
  <c r="G581" i="1"/>
  <c r="F581" i="1"/>
  <c r="E581" i="1"/>
  <c r="D580" i="1"/>
  <c r="C580" i="1" s="1"/>
  <c r="M575" i="1"/>
  <c r="L575" i="1"/>
  <c r="K575" i="1"/>
  <c r="J575" i="1"/>
  <c r="I575" i="1"/>
  <c r="H575" i="1"/>
  <c r="G575" i="1"/>
  <c r="F575" i="1"/>
  <c r="E575" i="1"/>
  <c r="D574" i="1"/>
  <c r="C574" i="1" s="1"/>
  <c r="M572" i="1"/>
  <c r="L572" i="1"/>
  <c r="K572" i="1"/>
  <c r="J572" i="1"/>
  <c r="I572" i="1"/>
  <c r="H572" i="1"/>
  <c r="G572" i="1"/>
  <c r="F572" i="1"/>
  <c r="E572" i="1"/>
  <c r="D571" i="1"/>
  <c r="C571" i="1" s="1"/>
  <c r="M569" i="1"/>
  <c r="L569" i="1"/>
  <c r="K569" i="1"/>
  <c r="J569" i="1"/>
  <c r="I569" i="1"/>
  <c r="H569" i="1"/>
  <c r="G569" i="1"/>
  <c r="F569" i="1"/>
  <c r="E569" i="1"/>
  <c r="D568" i="1"/>
  <c r="C568" i="1" s="1"/>
  <c r="M566" i="1"/>
  <c r="L566" i="1"/>
  <c r="K566" i="1"/>
  <c r="J566" i="1"/>
  <c r="I566" i="1"/>
  <c r="H566" i="1"/>
  <c r="G566" i="1"/>
  <c r="F566" i="1"/>
  <c r="E566" i="1"/>
  <c r="D565" i="1"/>
  <c r="C565" i="1" s="1"/>
  <c r="M563" i="1"/>
  <c r="L563" i="1"/>
  <c r="K563" i="1"/>
  <c r="J563" i="1"/>
  <c r="I563" i="1"/>
  <c r="H563" i="1"/>
  <c r="G563" i="1"/>
  <c r="F563" i="1"/>
  <c r="E563" i="1"/>
  <c r="D562" i="1"/>
  <c r="C562" i="1" s="1"/>
  <c r="M560" i="1"/>
  <c r="L560" i="1"/>
  <c r="K560" i="1"/>
  <c r="J560" i="1"/>
  <c r="I560" i="1"/>
  <c r="H560" i="1"/>
  <c r="G560" i="1"/>
  <c r="F560" i="1"/>
  <c r="E560" i="1"/>
  <c r="D559" i="1"/>
  <c r="C559" i="1" s="1"/>
  <c r="M557" i="1"/>
  <c r="L557" i="1"/>
  <c r="K557" i="1"/>
  <c r="J557" i="1"/>
  <c r="I557" i="1"/>
  <c r="H557" i="1"/>
  <c r="G557" i="1"/>
  <c r="F557" i="1"/>
  <c r="E557" i="1"/>
  <c r="D556" i="1"/>
  <c r="C556" i="1" s="1"/>
  <c r="M554" i="1"/>
  <c r="L554" i="1"/>
  <c r="K554" i="1"/>
  <c r="J554" i="1"/>
  <c r="I554" i="1"/>
  <c r="H554" i="1"/>
  <c r="G554" i="1"/>
  <c r="F554" i="1"/>
  <c r="E554" i="1"/>
  <c r="D553" i="1"/>
  <c r="C553" i="1" s="1"/>
  <c r="M551" i="1"/>
  <c r="L551" i="1"/>
  <c r="K551" i="1"/>
  <c r="J551" i="1"/>
  <c r="I551" i="1"/>
  <c r="H551" i="1"/>
  <c r="G551" i="1"/>
  <c r="F551" i="1"/>
  <c r="E551" i="1"/>
  <c r="D550" i="1"/>
  <c r="C550" i="1" s="1"/>
  <c r="M548" i="1"/>
  <c r="L548" i="1"/>
  <c r="K548" i="1"/>
  <c r="J548" i="1"/>
  <c r="I548" i="1"/>
  <c r="H548" i="1"/>
  <c r="G548" i="1"/>
  <c r="F548" i="1"/>
  <c r="E548" i="1"/>
  <c r="D547" i="1"/>
  <c r="C547" i="1" s="1"/>
  <c r="M545" i="1"/>
  <c r="L545" i="1"/>
  <c r="K545" i="1"/>
  <c r="J545" i="1"/>
  <c r="I545" i="1"/>
  <c r="H545" i="1"/>
  <c r="G545" i="1"/>
  <c r="F545" i="1"/>
  <c r="E545" i="1"/>
  <c r="D544" i="1"/>
  <c r="C544" i="1" s="1"/>
  <c r="M542" i="1"/>
  <c r="L542" i="1"/>
  <c r="K542" i="1"/>
  <c r="J542" i="1"/>
  <c r="I542" i="1"/>
  <c r="H542" i="1"/>
  <c r="G542" i="1"/>
  <c r="F542" i="1"/>
  <c r="E542" i="1"/>
  <c r="D541" i="1"/>
  <c r="C541" i="1" s="1"/>
  <c r="M539" i="1"/>
  <c r="L539" i="1"/>
  <c r="K539" i="1"/>
  <c r="J539" i="1"/>
  <c r="I539" i="1"/>
  <c r="H539" i="1"/>
  <c r="G539" i="1"/>
  <c r="F539" i="1"/>
  <c r="E539" i="1"/>
  <c r="D538" i="1"/>
  <c r="C538" i="1" s="1"/>
  <c r="M536" i="1"/>
  <c r="L536" i="1"/>
  <c r="K536" i="1"/>
  <c r="J536" i="1"/>
  <c r="I536" i="1"/>
  <c r="H536" i="1"/>
  <c r="G536" i="1"/>
  <c r="F536" i="1"/>
  <c r="E536" i="1"/>
  <c r="D535" i="1"/>
  <c r="C535" i="1" s="1"/>
  <c r="F385" i="1"/>
  <c r="G385" i="1"/>
  <c r="H385" i="1"/>
  <c r="I385" i="1"/>
  <c r="J385" i="1"/>
  <c r="K385" i="1"/>
  <c r="L385" i="1"/>
  <c r="M385" i="1"/>
  <c r="E385" i="1"/>
  <c r="E384" i="1"/>
  <c r="F384" i="1"/>
  <c r="G384" i="1"/>
  <c r="H384" i="1"/>
  <c r="I384" i="1"/>
  <c r="J384" i="1"/>
  <c r="K384" i="1"/>
  <c r="L384" i="1"/>
  <c r="M384" i="1"/>
  <c r="M530" i="1"/>
  <c r="L530" i="1"/>
  <c r="K530" i="1"/>
  <c r="J530" i="1"/>
  <c r="I530" i="1"/>
  <c r="H530" i="1"/>
  <c r="G530" i="1"/>
  <c r="F530" i="1"/>
  <c r="E530" i="1"/>
  <c r="D529" i="1"/>
  <c r="C529" i="1" s="1"/>
  <c r="M527" i="1"/>
  <c r="L527" i="1"/>
  <c r="K527" i="1"/>
  <c r="J527" i="1"/>
  <c r="I527" i="1"/>
  <c r="H527" i="1"/>
  <c r="G527" i="1"/>
  <c r="F527" i="1"/>
  <c r="E527" i="1"/>
  <c r="D526" i="1"/>
  <c r="C526" i="1" s="1"/>
  <c r="M524" i="1"/>
  <c r="L524" i="1"/>
  <c r="K524" i="1"/>
  <c r="J524" i="1"/>
  <c r="I524" i="1"/>
  <c r="H524" i="1"/>
  <c r="G524" i="1"/>
  <c r="F524" i="1"/>
  <c r="E524" i="1"/>
  <c r="D523" i="1"/>
  <c r="C523" i="1" s="1"/>
  <c r="M521" i="1"/>
  <c r="L521" i="1"/>
  <c r="K521" i="1"/>
  <c r="J521" i="1"/>
  <c r="I521" i="1"/>
  <c r="H521" i="1"/>
  <c r="G521" i="1"/>
  <c r="F521" i="1"/>
  <c r="E521" i="1"/>
  <c r="D520" i="1"/>
  <c r="C520" i="1" s="1"/>
  <c r="M518" i="1"/>
  <c r="L518" i="1"/>
  <c r="K518" i="1"/>
  <c r="J518" i="1"/>
  <c r="I518" i="1"/>
  <c r="H518" i="1"/>
  <c r="G518" i="1"/>
  <c r="F518" i="1"/>
  <c r="E518" i="1"/>
  <c r="D517" i="1"/>
  <c r="C517" i="1" s="1"/>
  <c r="M515" i="1"/>
  <c r="L515" i="1"/>
  <c r="K515" i="1"/>
  <c r="J515" i="1"/>
  <c r="I515" i="1"/>
  <c r="H515" i="1"/>
  <c r="G515" i="1"/>
  <c r="F515" i="1"/>
  <c r="E515" i="1"/>
  <c r="D514" i="1"/>
  <c r="C514" i="1" s="1"/>
  <c r="M512" i="1"/>
  <c r="L512" i="1"/>
  <c r="K512" i="1"/>
  <c r="J512" i="1"/>
  <c r="I512" i="1"/>
  <c r="H512" i="1"/>
  <c r="G512" i="1"/>
  <c r="F512" i="1"/>
  <c r="E512" i="1"/>
  <c r="D511" i="1"/>
  <c r="C511" i="1" s="1"/>
  <c r="M509" i="1"/>
  <c r="L509" i="1"/>
  <c r="K509" i="1"/>
  <c r="J509" i="1"/>
  <c r="I509" i="1"/>
  <c r="H509" i="1"/>
  <c r="G509" i="1"/>
  <c r="F509" i="1"/>
  <c r="E509" i="1"/>
  <c r="D508" i="1"/>
  <c r="C508" i="1" s="1"/>
  <c r="M506" i="1"/>
  <c r="L506" i="1"/>
  <c r="K506" i="1"/>
  <c r="J506" i="1"/>
  <c r="I506" i="1"/>
  <c r="H506" i="1"/>
  <c r="G506" i="1"/>
  <c r="F506" i="1"/>
  <c r="E506" i="1"/>
  <c r="D505" i="1"/>
  <c r="C505" i="1" s="1"/>
  <c r="M503" i="1"/>
  <c r="L503" i="1"/>
  <c r="K503" i="1"/>
  <c r="J503" i="1"/>
  <c r="I503" i="1"/>
  <c r="H503" i="1"/>
  <c r="G503" i="1"/>
  <c r="F503" i="1"/>
  <c r="E503" i="1"/>
  <c r="D502" i="1"/>
  <c r="C502" i="1" s="1"/>
  <c r="M500" i="1"/>
  <c r="L500" i="1"/>
  <c r="K500" i="1"/>
  <c r="J500" i="1"/>
  <c r="I500" i="1"/>
  <c r="H500" i="1"/>
  <c r="G500" i="1"/>
  <c r="F500" i="1"/>
  <c r="E500" i="1"/>
  <c r="D499" i="1"/>
  <c r="C499" i="1" s="1"/>
  <c r="M497" i="1"/>
  <c r="L497" i="1"/>
  <c r="K497" i="1"/>
  <c r="J497" i="1"/>
  <c r="I497" i="1"/>
  <c r="H497" i="1"/>
  <c r="G497" i="1"/>
  <c r="F497" i="1"/>
  <c r="E497" i="1"/>
  <c r="D496" i="1"/>
  <c r="C496" i="1" s="1"/>
  <c r="M494" i="1"/>
  <c r="L494" i="1"/>
  <c r="K494" i="1"/>
  <c r="J494" i="1"/>
  <c r="I494" i="1"/>
  <c r="H494" i="1"/>
  <c r="G494" i="1"/>
  <c r="F494" i="1"/>
  <c r="E494" i="1"/>
  <c r="D493" i="1"/>
  <c r="C493" i="1" s="1"/>
  <c r="M491" i="1"/>
  <c r="L491" i="1"/>
  <c r="K491" i="1"/>
  <c r="J491" i="1"/>
  <c r="I491" i="1"/>
  <c r="H491" i="1"/>
  <c r="G491" i="1"/>
  <c r="F491" i="1"/>
  <c r="E491" i="1"/>
  <c r="D490" i="1"/>
  <c r="C490" i="1" s="1"/>
  <c r="M488" i="1"/>
  <c r="L488" i="1"/>
  <c r="K488" i="1"/>
  <c r="J488" i="1"/>
  <c r="I488" i="1"/>
  <c r="H488" i="1"/>
  <c r="G488" i="1"/>
  <c r="F488" i="1"/>
  <c r="E488" i="1"/>
  <c r="D487" i="1"/>
  <c r="C487" i="1" s="1"/>
  <c r="M485" i="1"/>
  <c r="L485" i="1"/>
  <c r="K485" i="1"/>
  <c r="J485" i="1"/>
  <c r="I485" i="1"/>
  <c r="H485" i="1"/>
  <c r="G485" i="1"/>
  <c r="F485" i="1"/>
  <c r="E485" i="1"/>
  <c r="D484" i="1"/>
  <c r="C484" i="1" s="1"/>
  <c r="M482" i="1"/>
  <c r="L482" i="1"/>
  <c r="K482" i="1"/>
  <c r="J482" i="1"/>
  <c r="I482" i="1"/>
  <c r="H482" i="1"/>
  <c r="G482" i="1"/>
  <c r="F482" i="1"/>
  <c r="E482" i="1"/>
  <c r="D481" i="1"/>
  <c r="C481" i="1" s="1"/>
  <c r="M479" i="1"/>
  <c r="L479" i="1"/>
  <c r="K479" i="1"/>
  <c r="J479" i="1"/>
  <c r="I479" i="1"/>
  <c r="H479" i="1"/>
  <c r="G479" i="1"/>
  <c r="F479" i="1"/>
  <c r="E479" i="1"/>
  <c r="D478" i="1"/>
  <c r="C478" i="1" s="1"/>
  <c r="M476" i="1"/>
  <c r="L476" i="1"/>
  <c r="K476" i="1"/>
  <c r="J476" i="1"/>
  <c r="I476" i="1"/>
  <c r="H476" i="1"/>
  <c r="G476" i="1"/>
  <c r="F476" i="1"/>
  <c r="E476" i="1"/>
  <c r="D475" i="1"/>
  <c r="C475" i="1" s="1"/>
  <c r="M473" i="1"/>
  <c r="L473" i="1"/>
  <c r="K473" i="1"/>
  <c r="J473" i="1"/>
  <c r="I473" i="1"/>
  <c r="H473" i="1"/>
  <c r="G473" i="1"/>
  <c r="F473" i="1"/>
  <c r="E473" i="1"/>
  <c r="D472" i="1"/>
  <c r="C472" i="1" s="1"/>
  <c r="M470" i="1"/>
  <c r="L470" i="1"/>
  <c r="K470" i="1"/>
  <c r="J470" i="1"/>
  <c r="I470" i="1"/>
  <c r="H470" i="1"/>
  <c r="G470" i="1"/>
  <c r="F470" i="1"/>
  <c r="E470" i="1"/>
  <c r="D469" i="1"/>
  <c r="C469" i="1" s="1"/>
  <c r="M467" i="1"/>
  <c r="L467" i="1"/>
  <c r="K467" i="1"/>
  <c r="J467" i="1"/>
  <c r="I467" i="1"/>
  <c r="H467" i="1"/>
  <c r="G467" i="1"/>
  <c r="F467" i="1"/>
  <c r="E467" i="1"/>
  <c r="D466" i="1"/>
  <c r="C466" i="1" s="1"/>
  <c r="M464" i="1"/>
  <c r="L464" i="1"/>
  <c r="K464" i="1"/>
  <c r="J464" i="1"/>
  <c r="I464" i="1"/>
  <c r="H464" i="1"/>
  <c r="G464" i="1"/>
  <c r="F464" i="1"/>
  <c r="E464" i="1"/>
  <c r="D463" i="1"/>
  <c r="C463" i="1" s="1"/>
  <c r="M461" i="1"/>
  <c r="L461" i="1"/>
  <c r="K461" i="1"/>
  <c r="J461" i="1"/>
  <c r="I461" i="1"/>
  <c r="H461" i="1"/>
  <c r="G461" i="1"/>
  <c r="F461" i="1"/>
  <c r="E461" i="1"/>
  <c r="D460" i="1"/>
  <c r="C460" i="1" s="1"/>
  <c r="M458" i="1"/>
  <c r="L458" i="1"/>
  <c r="K458" i="1"/>
  <c r="J458" i="1"/>
  <c r="I458" i="1"/>
  <c r="H458" i="1"/>
  <c r="G458" i="1"/>
  <c r="F458" i="1"/>
  <c r="E458" i="1"/>
  <c r="D457" i="1"/>
  <c r="C457" i="1" s="1"/>
  <c r="M455" i="1"/>
  <c r="L455" i="1"/>
  <c r="K455" i="1"/>
  <c r="J455" i="1"/>
  <c r="I455" i="1"/>
  <c r="H455" i="1"/>
  <c r="G455" i="1"/>
  <c r="F455" i="1"/>
  <c r="E455" i="1"/>
  <c r="D454" i="1"/>
  <c r="C454" i="1" s="1"/>
  <c r="M452" i="1"/>
  <c r="L452" i="1"/>
  <c r="K452" i="1"/>
  <c r="J452" i="1"/>
  <c r="I452" i="1"/>
  <c r="H452" i="1"/>
  <c r="G452" i="1"/>
  <c r="F452" i="1"/>
  <c r="E452" i="1"/>
  <c r="D451" i="1"/>
  <c r="C451" i="1" s="1"/>
  <c r="M449" i="1"/>
  <c r="L449" i="1"/>
  <c r="K449" i="1"/>
  <c r="J449" i="1"/>
  <c r="I449" i="1"/>
  <c r="H449" i="1"/>
  <c r="G449" i="1"/>
  <c r="F449" i="1"/>
  <c r="E449" i="1"/>
  <c r="D448" i="1"/>
  <c r="C448" i="1" s="1"/>
  <c r="M446" i="1"/>
  <c r="L446" i="1"/>
  <c r="K446" i="1"/>
  <c r="J446" i="1"/>
  <c r="I446" i="1"/>
  <c r="H446" i="1"/>
  <c r="G446" i="1"/>
  <c r="F446" i="1"/>
  <c r="E446" i="1"/>
  <c r="D445" i="1"/>
  <c r="C445" i="1" s="1"/>
  <c r="M443" i="1"/>
  <c r="L443" i="1"/>
  <c r="K443" i="1"/>
  <c r="J443" i="1"/>
  <c r="I443" i="1"/>
  <c r="H443" i="1"/>
  <c r="G443" i="1"/>
  <c r="F443" i="1"/>
  <c r="E443" i="1"/>
  <c r="D442" i="1"/>
  <c r="C442" i="1" s="1"/>
  <c r="M440" i="1"/>
  <c r="L440" i="1"/>
  <c r="K440" i="1"/>
  <c r="J440" i="1"/>
  <c r="I440" i="1"/>
  <c r="H440" i="1"/>
  <c r="G440" i="1"/>
  <c r="F440" i="1"/>
  <c r="E440" i="1"/>
  <c r="D439" i="1"/>
  <c r="C439" i="1" s="1"/>
  <c r="M437" i="1"/>
  <c r="L437" i="1"/>
  <c r="K437" i="1"/>
  <c r="J437" i="1"/>
  <c r="I437" i="1"/>
  <c r="H437" i="1"/>
  <c r="G437" i="1"/>
  <c r="F437" i="1"/>
  <c r="E437" i="1"/>
  <c r="D436" i="1"/>
  <c r="C436" i="1" s="1"/>
  <c r="M434" i="1"/>
  <c r="L434" i="1"/>
  <c r="K434" i="1"/>
  <c r="J434" i="1"/>
  <c r="I434" i="1"/>
  <c r="H434" i="1"/>
  <c r="G434" i="1"/>
  <c r="F434" i="1"/>
  <c r="E434" i="1"/>
  <c r="D433" i="1"/>
  <c r="C433" i="1" s="1"/>
  <c r="M431" i="1"/>
  <c r="L431" i="1"/>
  <c r="K431" i="1"/>
  <c r="J431" i="1"/>
  <c r="I431" i="1"/>
  <c r="H431" i="1"/>
  <c r="G431" i="1"/>
  <c r="F431" i="1"/>
  <c r="E431" i="1"/>
  <c r="D430" i="1"/>
  <c r="C430" i="1" s="1"/>
  <c r="M428" i="1"/>
  <c r="L428" i="1"/>
  <c r="K428" i="1"/>
  <c r="J428" i="1"/>
  <c r="I428" i="1"/>
  <c r="H428" i="1"/>
  <c r="G428" i="1"/>
  <c r="F428" i="1"/>
  <c r="E428" i="1"/>
  <c r="D427" i="1"/>
  <c r="C427" i="1" s="1"/>
  <c r="M425" i="1"/>
  <c r="L425" i="1"/>
  <c r="K425" i="1"/>
  <c r="J425" i="1"/>
  <c r="I425" i="1"/>
  <c r="H425" i="1"/>
  <c r="G425" i="1"/>
  <c r="F425" i="1"/>
  <c r="E425" i="1"/>
  <c r="D424" i="1"/>
  <c r="C424" i="1" s="1"/>
  <c r="M422" i="1"/>
  <c r="L422" i="1"/>
  <c r="K422" i="1"/>
  <c r="J422" i="1"/>
  <c r="I422" i="1"/>
  <c r="H422" i="1"/>
  <c r="G422" i="1"/>
  <c r="F422" i="1"/>
  <c r="E422" i="1"/>
  <c r="D421" i="1"/>
  <c r="C421" i="1" s="1"/>
  <c r="M419" i="1"/>
  <c r="L419" i="1"/>
  <c r="K419" i="1"/>
  <c r="J419" i="1"/>
  <c r="I419" i="1"/>
  <c r="H419" i="1"/>
  <c r="G419" i="1"/>
  <c r="F419" i="1"/>
  <c r="E419" i="1"/>
  <c r="D418" i="1"/>
  <c r="C418" i="1" s="1"/>
  <c r="M416" i="1"/>
  <c r="L416" i="1"/>
  <c r="K416" i="1"/>
  <c r="J416" i="1"/>
  <c r="I416" i="1"/>
  <c r="H416" i="1"/>
  <c r="G416" i="1"/>
  <c r="F416" i="1"/>
  <c r="E416" i="1"/>
  <c r="D415" i="1"/>
  <c r="C415" i="1" s="1"/>
  <c r="M413" i="1"/>
  <c r="L413" i="1"/>
  <c r="K413" i="1"/>
  <c r="J413" i="1"/>
  <c r="I413" i="1"/>
  <c r="H413" i="1"/>
  <c r="G413" i="1"/>
  <c r="F413" i="1"/>
  <c r="E413" i="1"/>
  <c r="D412" i="1"/>
  <c r="C412" i="1" s="1"/>
  <c r="M410" i="1"/>
  <c r="L410" i="1"/>
  <c r="K410" i="1"/>
  <c r="J410" i="1"/>
  <c r="I410" i="1"/>
  <c r="H410" i="1"/>
  <c r="G410" i="1"/>
  <c r="F410" i="1"/>
  <c r="E410" i="1"/>
  <c r="D409" i="1"/>
  <c r="C409" i="1" s="1"/>
  <c r="M407" i="1"/>
  <c r="L407" i="1"/>
  <c r="K407" i="1"/>
  <c r="J407" i="1"/>
  <c r="I407" i="1"/>
  <c r="H407" i="1"/>
  <c r="G407" i="1"/>
  <c r="F407" i="1"/>
  <c r="E407" i="1"/>
  <c r="D406" i="1"/>
  <c r="C406" i="1" s="1"/>
  <c r="M404" i="1"/>
  <c r="L404" i="1"/>
  <c r="K404" i="1"/>
  <c r="J404" i="1"/>
  <c r="I404" i="1"/>
  <c r="H404" i="1"/>
  <c r="G404" i="1"/>
  <c r="F404" i="1"/>
  <c r="E404" i="1"/>
  <c r="D403" i="1"/>
  <c r="C403" i="1" s="1"/>
  <c r="M401" i="1"/>
  <c r="L401" i="1"/>
  <c r="K401" i="1"/>
  <c r="J401" i="1"/>
  <c r="I401" i="1"/>
  <c r="H401" i="1"/>
  <c r="G401" i="1"/>
  <c r="F401" i="1"/>
  <c r="E401" i="1"/>
  <c r="D400" i="1"/>
  <c r="C400" i="1" s="1"/>
  <c r="M398" i="1"/>
  <c r="L398" i="1"/>
  <c r="K398" i="1"/>
  <c r="J398" i="1"/>
  <c r="I398" i="1"/>
  <c r="H398" i="1"/>
  <c r="G398" i="1"/>
  <c r="F398" i="1"/>
  <c r="E398" i="1"/>
  <c r="D397" i="1"/>
  <c r="C397" i="1" s="1"/>
  <c r="M395" i="1"/>
  <c r="L395" i="1"/>
  <c r="K395" i="1"/>
  <c r="J395" i="1"/>
  <c r="I395" i="1"/>
  <c r="H395" i="1"/>
  <c r="G395" i="1"/>
  <c r="F395" i="1"/>
  <c r="E395" i="1"/>
  <c r="D394" i="1"/>
  <c r="C394" i="1" s="1"/>
  <c r="M392" i="1"/>
  <c r="L392" i="1"/>
  <c r="K392" i="1"/>
  <c r="J392" i="1"/>
  <c r="I392" i="1"/>
  <c r="H392" i="1"/>
  <c r="G392" i="1"/>
  <c r="F392" i="1"/>
  <c r="E392" i="1"/>
  <c r="D391" i="1"/>
  <c r="C391" i="1" s="1"/>
  <c r="M389" i="1"/>
  <c r="L389" i="1"/>
  <c r="K389" i="1"/>
  <c r="J389" i="1"/>
  <c r="I389" i="1"/>
  <c r="H389" i="1"/>
  <c r="G389" i="1"/>
  <c r="F389" i="1"/>
  <c r="E389" i="1"/>
  <c r="D388" i="1"/>
  <c r="C388" i="1" s="1"/>
  <c r="M380" i="1"/>
  <c r="L380" i="1"/>
  <c r="K380" i="1"/>
  <c r="J380" i="1"/>
  <c r="I380" i="1"/>
  <c r="H380" i="1"/>
  <c r="G380" i="1"/>
  <c r="F380" i="1"/>
  <c r="E380" i="1"/>
  <c r="D379" i="1"/>
  <c r="C379" i="1" s="1"/>
  <c r="M377" i="1"/>
  <c r="L377" i="1"/>
  <c r="K377" i="1"/>
  <c r="J377" i="1"/>
  <c r="I377" i="1"/>
  <c r="H377" i="1"/>
  <c r="G377" i="1"/>
  <c r="F377" i="1"/>
  <c r="E377" i="1"/>
  <c r="D376" i="1"/>
  <c r="C376" i="1" s="1"/>
  <c r="M374" i="1"/>
  <c r="L374" i="1"/>
  <c r="K374" i="1"/>
  <c r="J374" i="1"/>
  <c r="I374" i="1"/>
  <c r="H374" i="1"/>
  <c r="G374" i="1"/>
  <c r="F374" i="1"/>
  <c r="E374" i="1"/>
  <c r="D373" i="1"/>
  <c r="C373" i="1" s="1"/>
  <c r="F364" i="1"/>
  <c r="G364" i="1"/>
  <c r="H364" i="1"/>
  <c r="I364" i="1"/>
  <c r="J364" i="1"/>
  <c r="K364" i="1"/>
  <c r="L364" i="1"/>
  <c r="M364" i="1"/>
  <c r="E364" i="1"/>
  <c r="M371" i="1"/>
  <c r="L371" i="1"/>
  <c r="K371" i="1"/>
  <c r="J371" i="1"/>
  <c r="I371" i="1"/>
  <c r="H371" i="1"/>
  <c r="G371" i="1"/>
  <c r="F371" i="1"/>
  <c r="E371" i="1"/>
  <c r="D370" i="1"/>
  <c r="C370" i="1" s="1"/>
  <c r="E363" i="1"/>
  <c r="F363" i="1"/>
  <c r="F365" i="1" s="1"/>
  <c r="G363" i="1"/>
  <c r="H363" i="1"/>
  <c r="H365" i="1" s="1"/>
  <c r="I363" i="1"/>
  <c r="J363" i="1"/>
  <c r="J365" i="1" s="1"/>
  <c r="K363" i="1"/>
  <c r="K365" i="1" s="1"/>
  <c r="L363" i="1"/>
  <c r="L365" i="1" s="1"/>
  <c r="M363" i="1"/>
  <c r="M368" i="1"/>
  <c r="L368" i="1"/>
  <c r="K368" i="1"/>
  <c r="J368" i="1"/>
  <c r="I368" i="1"/>
  <c r="H368" i="1"/>
  <c r="G368" i="1"/>
  <c r="F368" i="1"/>
  <c r="E368" i="1"/>
  <c r="D367" i="1"/>
  <c r="C367" i="1" s="1"/>
  <c r="F336" i="1"/>
  <c r="G336" i="1"/>
  <c r="H336" i="1"/>
  <c r="I336" i="1"/>
  <c r="J336" i="1"/>
  <c r="K336" i="1"/>
  <c r="L336" i="1"/>
  <c r="M336" i="1"/>
  <c r="E336" i="1"/>
  <c r="D336" i="1" s="1"/>
  <c r="E335" i="1"/>
  <c r="F335" i="1"/>
  <c r="G335" i="1"/>
  <c r="H335" i="1"/>
  <c r="I335" i="1"/>
  <c r="J335" i="1"/>
  <c r="K335" i="1"/>
  <c r="L335" i="1"/>
  <c r="M335" i="1"/>
  <c r="M361" i="1"/>
  <c r="L361" i="1"/>
  <c r="K361" i="1"/>
  <c r="J361" i="1"/>
  <c r="I361" i="1"/>
  <c r="H361" i="1"/>
  <c r="G361" i="1"/>
  <c r="F361" i="1"/>
  <c r="E361" i="1"/>
  <c r="D360" i="1"/>
  <c r="C360" i="1" s="1"/>
  <c r="M358" i="1"/>
  <c r="L358" i="1"/>
  <c r="K358" i="1"/>
  <c r="J358" i="1"/>
  <c r="I358" i="1"/>
  <c r="H358" i="1"/>
  <c r="G358" i="1"/>
  <c r="F358" i="1"/>
  <c r="E358" i="1"/>
  <c r="D357" i="1"/>
  <c r="C357" i="1" s="1"/>
  <c r="M355" i="1"/>
  <c r="L355" i="1"/>
  <c r="K355" i="1"/>
  <c r="J355" i="1"/>
  <c r="I355" i="1"/>
  <c r="H355" i="1"/>
  <c r="G355" i="1"/>
  <c r="F355" i="1"/>
  <c r="E355" i="1"/>
  <c r="D354" i="1"/>
  <c r="C354" i="1" s="1"/>
  <c r="M352" i="1"/>
  <c r="L352" i="1"/>
  <c r="K352" i="1"/>
  <c r="J352" i="1"/>
  <c r="I352" i="1"/>
  <c r="H352" i="1"/>
  <c r="G352" i="1"/>
  <c r="F352" i="1"/>
  <c r="E352" i="1"/>
  <c r="D351" i="1"/>
  <c r="C351" i="1" s="1"/>
  <c r="M349" i="1"/>
  <c r="L349" i="1"/>
  <c r="K349" i="1"/>
  <c r="J349" i="1"/>
  <c r="I349" i="1"/>
  <c r="H349" i="1"/>
  <c r="G349" i="1"/>
  <c r="F349" i="1"/>
  <c r="E349" i="1"/>
  <c r="D348" i="1"/>
  <c r="C348" i="1" s="1"/>
  <c r="M346" i="1"/>
  <c r="L346" i="1"/>
  <c r="K346" i="1"/>
  <c r="J346" i="1"/>
  <c r="I346" i="1"/>
  <c r="H346" i="1"/>
  <c r="G346" i="1"/>
  <c r="F346" i="1"/>
  <c r="E346" i="1"/>
  <c r="D345" i="1"/>
  <c r="C345" i="1" s="1"/>
  <c r="M343" i="1"/>
  <c r="L343" i="1"/>
  <c r="K343" i="1"/>
  <c r="J343" i="1"/>
  <c r="I343" i="1"/>
  <c r="H343" i="1"/>
  <c r="G343" i="1"/>
  <c r="F343" i="1"/>
  <c r="E343" i="1"/>
  <c r="D342" i="1"/>
  <c r="C342" i="1" s="1"/>
  <c r="M340" i="1"/>
  <c r="L340" i="1"/>
  <c r="K340" i="1"/>
  <c r="J340" i="1"/>
  <c r="I340" i="1"/>
  <c r="H340" i="1"/>
  <c r="G340" i="1"/>
  <c r="F340" i="1"/>
  <c r="E340" i="1"/>
  <c r="D339" i="1"/>
  <c r="C339" i="1" s="1"/>
  <c r="F300" i="1"/>
  <c r="G300" i="1"/>
  <c r="H300" i="1"/>
  <c r="I300" i="1"/>
  <c r="J300" i="1"/>
  <c r="K300" i="1"/>
  <c r="L300" i="1"/>
  <c r="M300" i="1"/>
  <c r="E300" i="1"/>
  <c r="E299" i="1"/>
  <c r="F299" i="1"/>
  <c r="G299" i="1"/>
  <c r="H299" i="1"/>
  <c r="I299" i="1"/>
  <c r="J299" i="1"/>
  <c r="K299" i="1"/>
  <c r="L299" i="1"/>
  <c r="M299" i="1"/>
  <c r="M334" i="1"/>
  <c r="L334" i="1"/>
  <c r="K334" i="1"/>
  <c r="J334" i="1"/>
  <c r="I334" i="1"/>
  <c r="H334" i="1"/>
  <c r="G334" i="1"/>
  <c r="F334" i="1"/>
  <c r="E334" i="1"/>
  <c r="D333" i="1"/>
  <c r="C333" i="1" s="1"/>
  <c r="M331" i="1"/>
  <c r="L331" i="1"/>
  <c r="K331" i="1"/>
  <c r="J331" i="1"/>
  <c r="I331" i="1"/>
  <c r="H331" i="1"/>
  <c r="G331" i="1"/>
  <c r="F331" i="1"/>
  <c r="E331" i="1"/>
  <c r="D330" i="1"/>
  <c r="C330" i="1" s="1"/>
  <c r="M328" i="1"/>
  <c r="L328" i="1"/>
  <c r="K328" i="1"/>
  <c r="J328" i="1"/>
  <c r="I328" i="1"/>
  <c r="H328" i="1"/>
  <c r="G328" i="1"/>
  <c r="F328" i="1"/>
  <c r="E328" i="1"/>
  <c r="D327" i="1"/>
  <c r="C327" i="1" s="1"/>
  <c r="M325" i="1"/>
  <c r="L325" i="1"/>
  <c r="K325" i="1"/>
  <c r="J325" i="1"/>
  <c r="I325" i="1"/>
  <c r="H325" i="1"/>
  <c r="G325" i="1"/>
  <c r="F325" i="1"/>
  <c r="E325" i="1"/>
  <c r="D324" i="1"/>
  <c r="C324" i="1" s="1"/>
  <c r="M322" i="1"/>
  <c r="L322" i="1"/>
  <c r="K322" i="1"/>
  <c r="J322" i="1"/>
  <c r="I322" i="1"/>
  <c r="H322" i="1"/>
  <c r="G322" i="1"/>
  <c r="F322" i="1"/>
  <c r="E322" i="1"/>
  <c r="D321" i="1"/>
  <c r="C321" i="1" s="1"/>
  <c r="M319" i="1"/>
  <c r="L319" i="1"/>
  <c r="K319" i="1"/>
  <c r="J319" i="1"/>
  <c r="I319" i="1"/>
  <c r="H319" i="1"/>
  <c r="G319" i="1"/>
  <c r="F319" i="1"/>
  <c r="E319" i="1"/>
  <c r="D318" i="1"/>
  <c r="C318" i="1" s="1"/>
  <c r="M316" i="1"/>
  <c r="L316" i="1"/>
  <c r="K316" i="1"/>
  <c r="J316" i="1"/>
  <c r="I316" i="1"/>
  <c r="H316" i="1"/>
  <c r="G316" i="1"/>
  <c r="F316" i="1"/>
  <c r="E316" i="1"/>
  <c r="D315" i="1"/>
  <c r="C315" i="1" s="1"/>
  <c r="M313" i="1"/>
  <c r="L313" i="1"/>
  <c r="K313" i="1"/>
  <c r="J313" i="1"/>
  <c r="I313" i="1"/>
  <c r="H313" i="1"/>
  <c r="G313" i="1"/>
  <c r="F313" i="1"/>
  <c r="E313" i="1"/>
  <c r="D312" i="1"/>
  <c r="C312" i="1" s="1"/>
  <c r="M310" i="1"/>
  <c r="L310" i="1"/>
  <c r="K310" i="1"/>
  <c r="J310" i="1"/>
  <c r="I310" i="1"/>
  <c r="H310" i="1"/>
  <c r="G310" i="1"/>
  <c r="F310" i="1"/>
  <c r="E310" i="1"/>
  <c r="D309" i="1"/>
  <c r="C309" i="1" s="1"/>
  <c r="M307" i="1"/>
  <c r="L307" i="1"/>
  <c r="K307" i="1"/>
  <c r="J307" i="1"/>
  <c r="I307" i="1"/>
  <c r="H307" i="1"/>
  <c r="G307" i="1"/>
  <c r="F307" i="1"/>
  <c r="E307" i="1"/>
  <c r="D306" i="1"/>
  <c r="C306" i="1" s="1"/>
  <c r="M304" i="1"/>
  <c r="L304" i="1"/>
  <c r="K304" i="1"/>
  <c r="J304" i="1"/>
  <c r="I304" i="1"/>
  <c r="H304" i="1"/>
  <c r="G304" i="1"/>
  <c r="F304" i="1"/>
  <c r="E304" i="1"/>
  <c r="D303" i="1"/>
  <c r="C303" i="1" s="1"/>
  <c r="G279" i="1"/>
  <c r="H279" i="1"/>
  <c r="I279" i="1"/>
  <c r="J279" i="1"/>
  <c r="K279" i="1"/>
  <c r="L279" i="1"/>
  <c r="M279" i="1"/>
  <c r="D279" i="1"/>
  <c r="E278" i="1"/>
  <c r="F278" i="1"/>
  <c r="G278" i="1"/>
  <c r="H278" i="1"/>
  <c r="I278" i="1"/>
  <c r="J278" i="1"/>
  <c r="K278" i="1"/>
  <c r="L278" i="1"/>
  <c r="M278" i="1"/>
  <c r="M298" i="1"/>
  <c r="L298" i="1"/>
  <c r="K298" i="1"/>
  <c r="J298" i="1"/>
  <c r="I298" i="1"/>
  <c r="H298" i="1"/>
  <c r="G298" i="1"/>
  <c r="F298" i="1"/>
  <c r="E298" i="1"/>
  <c r="D297" i="1"/>
  <c r="C297" i="1" s="1"/>
  <c r="M295" i="1"/>
  <c r="L295" i="1"/>
  <c r="K295" i="1"/>
  <c r="J295" i="1"/>
  <c r="I295" i="1"/>
  <c r="H295" i="1"/>
  <c r="G295" i="1"/>
  <c r="F295" i="1"/>
  <c r="E295" i="1"/>
  <c r="D294" i="1"/>
  <c r="C294" i="1" s="1"/>
  <c r="M292" i="1"/>
  <c r="L292" i="1"/>
  <c r="K292" i="1"/>
  <c r="J292" i="1"/>
  <c r="I292" i="1"/>
  <c r="H292" i="1"/>
  <c r="G292" i="1"/>
  <c r="F292" i="1"/>
  <c r="E292" i="1"/>
  <c r="D291" i="1"/>
  <c r="C291" i="1" s="1"/>
  <c r="M289" i="1"/>
  <c r="L289" i="1"/>
  <c r="K289" i="1"/>
  <c r="J289" i="1"/>
  <c r="I289" i="1"/>
  <c r="H289" i="1"/>
  <c r="G289" i="1"/>
  <c r="F289" i="1"/>
  <c r="E289" i="1"/>
  <c r="D288" i="1"/>
  <c r="C288" i="1" s="1"/>
  <c r="M286" i="1"/>
  <c r="L286" i="1"/>
  <c r="K286" i="1"/>
  <c r="J286" i="1"/>
  <c r="I286" i="1"/>
  <c r="H286" i="1"/>
  <c r="G286" i="1"/>
  <c r="F286" i="1"/>
  <c r="E286" i="1"/>
  <c r="D285" i="1"/>
  <c r="C285" i="1" s="1"/>
  <c r="M283" i="1"/>
  <c r="L283" i="1"/>
  <c r="K283" i="1"/>
  <c r="J283" i="1"/>
  <c r="I283" i="1"/>
  <c r="H283" i="1"/>
  <c r="G283" i="1"/>
  <c r="F283" i="1"/>
  <c r="E283" i="1"/>
  <c r="D282" i="1"/>
  <c r="C282" i="1" s="1"/>
  <c r="F255" i="1"/>
  <c r="G255" i="1"/>
  <c r="H255" i="1"/>
  <c r="I255" i="1"/>
  <c r="J255" i="1"/>
  <c r="K255" i="1"/>
  <c r="L255" i="1"/>
  <c r="M255" i="1"/>
  <c r="E255" i="1"/>
  <c r="D255" i="1" s="1"/>
  <c r="E254" i="1"/>
  <c r="F254" i="1"/>
  <c r="G254" i="1"/>
  <c r="H254" i="1"/>
  <c r="I254" i="1"/>
  <c r="J254" i="1"/>
  <c r="K254" i="1"/>
  <c r="L254" i="1"/>
  <c r="M254" i="1"/>
  <c r="M277" i="1"/>
  <c r="L277" i="1"/>
  <c r="K277" i="1"/>
  <c r="J277" i="1"/>
  <c r="I277" i="1"/>
  <c r="H277" i="1"/>
  <c r="G277" i="1"/>
  <c r="F277" i="1"/>
  <c r="E277" i="1"/>
  <c r="D276" i="1"/>
  <c r="C276" i="1" s="1"/>
  <c r="M274" i="1"/>
  <c r="L274" i="1"/>
  <c r="K274" i="1"/>
  <c r="J274" i="1"/>
  <c r="I274" i="1"/>
  <c r="H274" i="1"/>
  <c r="G274" i="1"/>
  <c r="F274" i="1"/>
  <c r="E274" i="1"/>
  <c r="D273" i="1"/>
  <c r="C273" i="1" s="1"/>
  <c r="M271" i="1"/>
  <c r="L271" i="1"/>
  <c r="K271" i="1"/>
  <c r="J271" i="1"/>
  <c r="I271" i="1"/>
  <c r="H271" i="1"/>
  <c r="G271" i="1"/>
  <c r="F271" i="1"/>
  <c r="E271" i="1"/>
  <c r="D270" i="1"/>
  <c r="C270" i="1" s="1"/>
  <c r="M268" i="1"/>
  <c r="L268" i="1"/>
  <c r="K268" i="1"/>
  <c r="J268" i="1"/>
  <c r="I268" i="1"/>
  <c r="H268" i="1"/>
  <c r="G268" i="1"/>
  <c r="F268" i="1"/>
  <c r="E268" i="1"/>
  <c r="D267" i="1"/>
  <c r="C267" i="1" s="1"/>
  <c r="M265" i="1"/>
  <c r="L265" i="1"/>
  <c r="K265" i="1"/>
  <c r="J265" i="1"/>
  <c r="I265" i="1"/>
  <c r="H265" i="1"/>
  <c r="G265" i="1"/>
  <c r="F265" i="1"/>
  <c r="E265" i="1"/>
  <c r="D264" i="1"/>
  <c r="C264" i="1" s="1"/>
  <c r="M262" i="1"/>
  <c r="L262" i="1"/>
  <c r="K262" i="1"/>
  <c r="J262" i="1"/>
  <c r="I262" i="1"/>
  <c r="H262" i="1"/>
  <c r="G262" i="1"/>
  <c r="F262" i="1"/>
  <c r="E262" i="1"/>
  <c r="D261" i="1"/>
  <c r="C261" i="1" s="1"/>
  <c r="M259" i="1"/>
  <c r="L259" i="1"/>
  <c r="K259" i="1"/>
  <c r="J259" i="1"/>
  <c r="I259" i="1"/>
  <c r="H259" i="1"/>
  <c r="G259" i="1"/>
  <c r="F259" i="1"/>
  <c r="E259" i="1"/>
  <c r="D258" i="1"/>
  <c r="C258" i="1" s="1"/>
  <c r="F208" i="1"/>
  <c r="G208" i="1"/>
  <c r="H208" i="1"/>
  <c r="I208" i="1"/>
  <c r="J208" i="1"/>
  <c r="K208" i="1"/>
  <c r="L208" i="1"/>
  <c r="M208" i="1"/>
  <c r="E208" i="1"/>
  <c r="D208" i="1" s="1"/>
  <c r="E207" i="1"/>
  <c r="F207" i="1"/>
  <c r="G207" i="1"/>
  <c r="H207" i="1"/>
  <c r="I207" i="1"/>
  <c r="J207" i="1"/>
  <c r="K207" i="1"/>
  <c r="L207" i="1"/>
  <c r="M207" i="1"/>
  <c r="M250" i="1"/>
  <c r="L250" i="1"/>
  <c r="K250" i="1"/>
  <c r="J250" i="1"/>
  <c r="I250" i="1"/>
  <c r="H250" i="1"/>
  <c r="G250" i="1"/>
  <c r="F250" i="1"/>
  <c r="E250" i="1"/>
  <c r="D249" i="1"/>
  <c r="C249" i="1" s="1"/>
  <c r="M247" i="1"/>
  <c r="L247" i="1"/>
  <c r="K247" i="1"/>
  <c r="J247" i="1"/>
  <c r="I247" i="1"/>
  <c r="H247" i="1"/>
  <c r="G247" i="1"/>
  <c r="F247" i="1"/>
  <c r="E247" i="1"/>
  <c r="D246" i="1"/>
  <c r="C246" i="1" s="1"/>
  <c r="M243" i="1"/>
  <c r="L243" i="1"/>
  <c r="K243" i="1"/>
  <c r="J243" i="1"/>
  <c r="I243" i="1"/>
  <c r="H243" i="1"/>
  <c r="G243" i="1"/>
  <c r="F243" i="1"/>
  <c r="E243" i="1"/>
  <c r="D242" i="1"/>
  <c r="C242" i="1" s="1"/>
  <c r="M240" i="1"/>
  <c r="L240" i="1"/>
  <c r="K240" i="1"/>
  <c r="J240" i="1"/>
  <c r="I240" i="1"/>
  <c r="H240" i="1"/>
  <c r="G240" i="1"/>
  <c r="F240" i="1"/>
  <c r="E240" i="1"/>
  <c r="D239" i="1"/>
  <c r="C239" i="1" s="1"/>
  <c r="M236" i="1"/>
  <c r="L236" i="1"/>
  <c r="K236" i="1"/>
  <c r="J236" i="1"/>
  <c r="I236" i="1"/>
  <c r="H236" i="1"/>
  <c r="G236" i="1"/>
  <c r="F236" i="1"/>
  <c r="E236" i="1"/>
  <c r="D235" i="1"/>
  <c r="C235" i="1" s="1"/>
  <c r="M233" i="1"/>
  <c r="L233" i="1"/>
  <c r="K233" i="1"/>
  <c r="J233" i="1"/>
  <c r="I233" i="1"/>
  <c r="H233" i="1"/>
  <c r="G233" i="1"/>
  <c r="F233" i="1"/>
  <c r="E233" i="1"/>
  <c r="D232" i="1"/>
  <c r="C232" i="1" s="1"/>
  <c r="M230" i="1"/>
  <c r="L230" i="1"/>
  <c r="K230" i="1"/>
  <c r="J230" i="1"/>
  <c r="I230" i="1"/>
  <c r="H230" i="1"/>
  <c r="G230" i="1"/>
  <c r="F230" i="1"/>
  <c r="E230" i="1"/>
  <c r="D229" i="1"/>
  <c r="C229" i="1" s="1"/>
  <c r="M227" i="1"/>
  <c r="L227" i="1"/>
  <c r="K227" i="1"/>
  <c r="J227" i="1"/>
  <c r="I227" i="1"/>
  <c r="H227" i="1"/>
  <c r="G227" i="1"/>
  <c r="F227" i="1"/>
  <c r="E227" i="1"/>
  <c r="D226" i="1"/>
  <c r="C226" i="1" s="1"/>
  <c r="M224" i="1"/>
  <c r="L224" i="1"/>
  <c r="K224" i="1"/>
  <c r="J224" i="1"/>
  <c r="I224" i="1"/>
  <c r="H224" i="1"/>
  <c r="G224" i="1"/>
  <c r="F224" i="1"/>
  <c r="E224" i="1"/>
  <c r="D223" i="1"/>
  <c r="C223" i="1" s="1"/>
  <c r="M221" i="1"/>
  <c r="L221" i="1"/>
  <c r="K221" i="1"/>
  <c r="J221" i="1"/>
  <c r="I221" i="1"/>
  <c r="H221" i="1"/>
  <c r="G221" i="1"/>
  <c r="F221" i="1"/>
  <c r="E221" i="1"/>
  <c r="D220" i="1"/>
  <c r="C220" i="1" s="1"/>
  <c r="M218" i="1"/>
  <c r="L218" i="1"/>
  <c r="K218" i="1"/>
  <c r="J218" i="1"/>
  <c r="I218" i="1"/>
  <c r="H218" i="1"/>
  <c r="G218" i="1"/>
  <c r="F218" i="1"/>
  <c r="E218" i="1"/>
  <c r="D217" i="1"/>
  <c r="C217" i="1" s="1"/>
  <c r="M215" i="1"/>
  <c r="L215" i="1"/>
  <c r="K215" i="1"/>
  <c r="J215" i="1"/>
  <c r="I215" i="1"/>
  <c r="H215" i="1"/>
  <c r="G215" i="1"/>
  <c r="F215" i="1"/>
  <c r="E215" i="1"/>
  <c r="D214" i="1"/>
  <c r="C214" i="1" s="1"/>
  <c r="M212" i="1"/>
  <c r="L212" i="1"/>
  <c r="K212" i="1"/>
  <c r="J212" i="1"/>
  <c r="I212" i="1"/>
  <c r="H212" i="1"/>
  <c r="G212" i="1"/>
  <c r="F212" i="1"/>
  <c r="E212" i="1"/>
  <c r="D211" i="1"/>
  <c r="C211" i="1" s="1"/>
  <c r="F196" i="1"/>
  <c r="G196" i="1"/>
  <c r="H196" i="1"/>
  <c r="I196" i="1"/>
  <c r="J196" i="1"/>
  <c r="K196" i="1"/>
  <c r="L196" i="1"/>
  <c r="M196" i="1"/>
  <c r="E196" i="1"/>
  <c r="E195" i="1"/>
  <c r="F195" i="1"/>
  <c r="G195" i="1"/>
  <c r="H195" i="1"/>
  <c r="I195" i="1"/>
  <c r="J195" i="1"/>
  <c r="K195" i="1"/>
  <c r="L195" i="1"/>
  <c r="M195" i="1"/>
  <c r="M206" i="1"/>
  <c r="L206" i="1"/>
  <c r="K206" i="1"/>
  <c r="J206" i="1"/>
  <c r="I206" i="1"/>
  <c r="H206" i="1"/>
  <c r="G206" i="1"/>
  <c r="F206" i="1"/>
  <c r="E206" i="1"/>
  <c r="D205" i="1"/>
  <c r="C205" i="1" s="1"/>
  <c r="M203" i="1"/>
  <c r="L203" i="1"/>
  <c r="K203" i="1"/>
  <c r="J203" i="1"/>
  <c r="I203" i="1"/>
  <c r="H203" i="1"/>
  <c r="G203" i="1"/>
  <c r="F203" i="1"/>
  <c r="E203" i="1"/>
  <c r="D202" i="1"/>
  <c r="C202" i="1" s="1"/>
  <c r="M200" i="1"/>
  <c r="L200" i="1"/>
  <c r="K200" i="1"/>
  <c r="J200" i="1"/>
  <c r="I200" i="1"/>
  <c r="H200" i="1"/>
  <c r="G200" i="1"/>
  <c r="F200" i="1"/>
  <c r="E200" i="1"/>
  <c r="D199" i="1"/>
  <c r="C199" i="1" s="1"/>
  <c r="M194" i="1"/>
  <c r="L194" i="1"/>
  <c r="K194" i="1"/>
  <c r="J194" i="1"/>
  <c r="I194" i="1"/>
  <c r="H194" i="1"/>
  <c r="G194" i="1"/>
  <c r="F194" i="1"/>
  <c r="E194" i="1"/>
  <c r="D193" i="1"/>
  <c r="C193" i="1" s="1"/>
  <c r="E174" i="1"/>
  <c r="E176" i="1" s="1"/>
  <c r="F174" i="1"/>
  <c r="F176" i="1" s="1"/>
  <c r="G174" i="1"/>
  <c r="H174" i="1"/>
  <c r="I174" i="1"/>
  <c r="J174" i="1"/>
  <c r="K174" i="1"/>
  <c r="L174" i="1"/>
  <c r="M174" i="1"/>
  <c r="M188" i="1"/>
  <c r="L188" i="1"/>
  <c r="K188" i="1"/>
  <c r="J188" i="1"/>
  <c r="I188" i="1"/>
  <c r="H188" i="1"/>
  <c r="G188" i="1"/>
  <c r="F188" i="1"/>
  <c r="E188" i="1"/>
  <c r="D187" i="1"/>
  <c r="C187" i="1" s="1"/>
  <c r="M182" i="1"/>
  <c r="L182" i="1"/>
  <c r="K182" i="1"/>
  <c r="J182" i="1"/>
  <c r="I182" i="1"/>
  <c r="H182" i="1"/>
  <c r="G182" i="1"/>
  <c r="F182" i="1"/>
  <c r="E182" i="1"/>
  <c r="D181" i="1"/>
  <c r="C181" i="1" s="1"/>
  <c r="M179" i="1"/>
  <c r="L179" i="1"/>
  <c r="K179" i="1"/>
  <c r="J179" i="1"/>
  <c r="I179" i="1"/>
  <c r="H179" i="1"/>
  <c r="G179" i="1"/>
  <c r="F179" i="1"/>
  <c r="E179" i="1"/>
  <c r="D178" i="1"/>
  <c r="C178" i="1" s="1"/>
  <c r="D175" i="1"/>
  <c r="E141" i="1"/>
  <c r="F141" i="1"/>
  <c r="G141" i="1"/>
  <c r="H141" i="1"/>
  <c r="I141" i="1"/>
  <c r="J141" i="1"/>
  <c r="K141" i="1"/>
  <c r="L141" i="1"/>
  <c r="M141" i="1"/>
  <c r="M173" i="1"/>
  <c r="L173" i="1"/>
  <c r="K173" i="1"/>
  <c r="J173" i="1"/>
  <c r="I173" i="1"/>
  <c r="H173" i="1"/>
  <c r="G173" i="1"/>
  <c r="F173" i="1"/>
  <c r="E173" i="1"/>
  <c r="D172" i="1"/>
  <c r="C172" i="1" s="1"/>
  <c r="M170" i="1"/>
  <c r="L170" i="1"/>
  <c r="K170" i="1"/>
  <c r="J170" i="1"/>
  <c r="I170" i="1"/>
  <c r="H170" i="1"/>
  <c r="G170" i="1"/>
  <c r="F170" i="1"/>
  <c r="E170" i="1"/>
  <c r="D169" i="1"/>
  <c r="C169" i="1" s="1"/>
  <c r="M167" i="1"/>
  <c r="L167" i="1"/>
  <c r="K167" i="1"/>
  <c r="J167" i="1"/>
  <c r="I167" i="1"/>
  <c r="H167" i="1"/>
  <c r="G167" i="1"/>
  <c r="F167" i="1"/>
  <c r="E167" i="1"/>
  <c r="D166" i="1"/>
  <c r="C166" i="1" s="1"/>
  <c r="M164" i="1"/>
  <c r="L164" i="1"/>
  <c r="K164" i="1"/>
  <c r="J164" i="1"/>
  <c r="I164" i="1"/>
  <c r="H164" i="1"/>
  <c r="G164" i="1"/>
  <c r="F164" i="1"/>
  <c r="E164" i="1"/>
  <c r="D163" i="1"/>
  <c r="C163" i="1" s="1"/>
  <c r="M161" i="1"/>
  <c r="L161" i="1"/>
  <c r="K161" i="1"/>
  <c r="J161" i="1"/>
  <c r="I161" i="1"/>
  <c r="H161" i="1"/>
  <c r="G161" i="1"/>
  <c r="F161" i="1"/>
  <c r="E161" i="1"/>
  <c r="D160" i="1"/>
  <c r="C160" i="1" s="1"/>
  <c r="M158" i="1"/>
  <c r="L158" i="1"/>
  <c r="K158" i="1"/>
  <c r="J158" i="1"/>
  <c r="I158" i="1"/>
  <c r="H158" i="1"/>
  <c r="G158" i="1"/>
  <c r="F158" i="1"/>
  <c r="E158" i="1"/>
  <c r="D157" i="1"/>
  <c r="C157" i="1" s="1"/>
  <c r="M155" i="1"/>
  <c r="L155" i="1"/>
  <c r="K155" i="1"/>
  <c r="J155" i="1"/>
  <c r="I155" i="1"/>
  <c r="H155" i="1"/>
  <c r="G155" i="1"/>
  <c r="F155" i="1"/>
  <c r="E155" i="1"/>
  <c r="D154" i="1"/>
  <c r="C154" i="1" s="1"/>
  <c r="M152" i="1"/>
  <c r="L152" i="1"/>
  <c r="K152" i="1"/>
  <c r="J152" i="1"/>
  <c r="I152" i="1"/>
  <c r="H152" i="1"/>
  <c r="G152" i="1"/>
  <c r="F152" i="1"/>
  <c r="E152" i="1"/>
  <c r="D151" i="1"/>
  <c r="C151" i="1" s="1"/>
  <c r="M149" i="1"/>
  <c r="L149" i="1"/>
  <c r="K149" i="1"/>
  <c r="J149" i="1"/>
  <c r="I149" i="1"/>
  <c r="H149" i="1"/>
  <c r="G149" i="1"/>
  <c r="F149" i="1"/>
  <c r="E149" i="1"/>
  <c r="D148" i="1"/>
  <c r="C148" i="1" s="1"/>
  <c r="M146" i="1"/>
  <c r="L146" i="1"/>
  <c r="K146" i="1"/>
  <c r="J146" i="1"/>
  <c r="I146" i="1"/>
  <c r="H146" i="1"/>
  <c r="G146" i="1"/>
  <c r="F146" i="1"/>
  <c r="E146" i="1"/>
  <c r="D145" i="1"/>
  <c r="C145" i="1" s="1"/>
  <c r="D139" i="1"/>
  <c r="E138" i="1"/>
  <c r="F138" i="1"/>
  <c r="G138" i="1"/>
  <c r="H138" i="1"/>
  <c r="I138" i="1"/>
  <c r="J138" i="1"/>
  <c r="K138" i="1"/>
  <c r="L138" i="1"/>
  <c r="M138" i="1"/>
  <c r="M137" i="1"/>
  <c r="L137" i="1"/>
  <c r="K137" i="1"/>
  <c r="J137" i="1"/>
  <c r="I137" i="1"/>
  <c r="H137" i="1"/>
  <c r="G137" i="1"/>
  <c r="F137" i="1"/>
  <c r="E137" i="1"/>
  <c r="D136" i="1"/>
  <c r="C136" i="1" s="1"/>
  <c r="M134" i="1"/>
  <c r="L134" i="1"/>
  <c r="K134" i="1"/>
  <c r="J134" i="1"/>
  <c r="I134" i="1"/>
  <c r="H134" i="1"/>
  <c r="G134" i="1"/>
  <c r="F134" i="1"/>
  <c r="E134" i="1"/>
  <c r="D133" i="1"/>
  <c r="C133" i="1" s="1"/>
  <c r="M131" i="1"/>
  <c r="L131" i="1"/>
  <c r="K131" i="1"/>
  <c r="J131" i="1"/>
  <c r="I131" i="1"/>
  <c r="H131" i="1"/>
  <c r="G131" i="1"/>
  <c r="F131" i="1"/>
  <c r="E131" i="1"/>
  <c r="D130" i="1"/>
  <c r="C130" i="1" s="1"/>
  <c r="M128" i="1"/>
  <c r="L128" i="1"/>
  <c r="K128" i="1"/>
  <c r="J128" i="1"/>
  <c r="I128" i="1"/>
  <c r="H128" i="1"/>
  <c r="G128" i="1"/>
  <c r="F128" i="1"/>
  <c r="E128" i="1"/>
  <c r="D127" i="1"/>
  <c r="C127" i="1" s="1"/>
  <c r="F119" i="1"/>
  <c r="G119" i="1"/>
  <c r="H119" i="1"/>
  <c r="I119" i="1"/>
  <c r="J119" i="1"/>
  <c r="K119" i="1"/>
  <c r="L119" i="1"/>
  <c r="M119" i="1"/>
  <c r="E119" i="1"/>
  <c r="D119" i="1" s="1"/>
  <c r="M117" i="1"/>
  <c r="L117" i="1"/>
  <c r="K117" i="1"/>
  <c r="J117" i="1"/>
  <c r="I117" i="1"/>
  <c r="H117" i="1"/>
  <c r="G117" i="1"/>
  <c r="F117" i="1"/>
  <c r="E117" i="1"/>
  <c r="D116" i="1"/>
  <c r="C116" i="1" s="1"/>
  <c r="M114" i="1"/>
  <c r="L114" i="1"/>
  <c r="K114" i="1"/>
  <c r="J114" i="1"/>
  <c r="I114" i="1"/>
  <c r="H114" i="1"/>
  <c r="G114" i="1"/>
  <c r="F114" i="1"/>
  <c r="E114" i="1"/>
  <c r="D113" i="1"/>
  <c r="C113" i="1" s="1"/>
  <c r="M111" i="1"/>
  <c r="L111" i="1"/>
  <c r="K111" i="1"/>
  <c r="J111" i="1"/>
  <c r="I111" i="1"/>
  <c r="H111" i="1"/>
  <c r="G111" i="1"/>
  <c r="F111" i="1"/>
  <c r="E111" i="1"/>
  <c r="D110" i="1"/>
  <c r="C110" i="1" s="1"/>
  <c r="M108" i="1"/>
  <c r="L108" i="1"/>
  <c r="K108" i="1"/>
  <c r="J108" i="1"/>
  <c r="I108" i="1"/>
  <c r="H108" i="1"/>
  <c r="G108" i="1"/>
  <c r="F108" i="1"/>
  <c r="E108" i="1"/>
  <c r="D107" i="1"/>
  <c r="C107" i="1" s="1"/>
  <c r="M105" i="1"/>
  <c r="L105" i="1"/>
  <c r="K105" i="1"/>
  <c r="J105" i="1"/>
  <c r="I105" i="1"/>
  <c r="H105" i="1"/>
  <c r="G105" i="1"/>
  <c r="F105" i="1"/>
  <c r="E105" i="1"/>
  <c r="D104" i="1"/>
  <c r="C104" i="1" s="1"/>
  <c r="M102" i="1"/>
  <c r="L102" i="1"/>
  <c r="K102" i="1"/>
  <c r="J102" i="1"/>
  <c r="I102" i="1"/>
  <c r="H102" i="1"/>
  <c r="G102" i="1"/>
  <c r="F102" i="1"/>
  <c r="E102" i="1"/>
  <c r="D101" i="1"/>
  <c r="C101" i="1" s="1"/>
  <c r="M99" i="1"/>
  <c r="L99" i="1"/>
  <c r="K99" i="1"/>
  <c r="J99" i="1"/>
  <c r="I99" i="1"/>
  <c r="H99" i="1"/>
  <c r="G99" i="1"/>
  <c r="F99" i="1"/>
  <c r="E99" i="1"/>
  <c r="D98" i="1"/>
  <c r="C98" i="1" s="1"/>
  <c r="M96" i="1"/>
  <c r="L96" i="1"/>
  <c r="K96" i="1"/>
  <c r="J96" i="1"/>
  <c r="I96" i="1"/>
  <c r="H96" i="1"/>
  <c r="G96" i="1"/>
  <c r="F96" i="1"/>
  <c r="E96" i="1"/>
  <c r="D95" i="1"/>
  <c r="C95" i="1" s="1"/>
  <c r="M93" i="1"/>
  <c r="L93" i="1"/>
  <c r="K93" i="1"/>
  <c r="J93" i="1"/>
  <c r="I93" i="1"/>
  <c r="H93" i="1"/>
  <c r="G93" i="1"/>
  <c r="F93" i="1"/>
  <c r="E93" i="1"/>
  <c r="D92" i="1"/>
  <c r="C92" i="1" s="1"/>
  <c r="M90" i="1"/>
  <c r="L90" i="1"/>
  <c r="K90" i="1"/>
  <c r="J90" i="1"/>
  <c r="I90" i="1"/>
  <c r="H90" i="1"/>
  <c r="G90" i="1"/>
  <c r="F90" i="1"/>
  <c r="E90" i="1"/>
  <c r="D89" i="1"/>
  <c r="C89" i="1" s="1"/>
  <c r="M87" i="1"/>
  <c r="L87" i="1"/>
  <c r="K87" i="1"/>
  <c r="J87" i="1"/>
  <c r="I87" i="1"/>
  <c r="H87" i="1"/>
  <c r="G87" i="1"/>
  <c r="F87" i="1"/>
  <c r="E87" i="1"/>
  <c r="D86" i="1"/>
  <c r="C86" i="1" s="1"/>
  <c r="F83" i="1"/>
  <c r="G83" i="1"/>
  <c r="H83" i="1"/>
  <c r="I83" i="1"/>
  <c r="J83" i="1"/>
  <c r="K83" i="1"/>
  <c r="L83" i="1"/>
  <c r="M83" i="1"/>
  <c r="E83" i="1"/>
  <c r="M81" i="1"/>
  <c r="L81" i="1"/>
  <c r="K81" i="1"/>
  <c r="J81" i="1"/>
  <c r="I81" i="1"/>
  <c r="H81" i="1"/>
  <c r="G81" i="1"/>
  <c r="F81" i="1"/>
  <c r="E81" i="1"/>
  <c r="D80" i="1"/>
  <c r="C80" i="1" s="1"/>
  <c r="M78" i="1"/>
  <c r="L78" i="1"/>
  <c r="K78" i="1"/>
  <c r="J78" i="1"/>
  <c r="I78" i="1"/>
  <c r="H78" i="1"/>
  <c r="G78" i="1"/>
  <c r="F78" i="1"/>
  <c r="E78" i="1"/>
  <c r="D77" i="1"/>
  <c r="C77" i="1" s="1"/>
  <c r="D73" i="1"/>
  <c r="C73" i="1" s="1"/>
  <c r="M74" i="1"/>
  <c r="L74" i="1"/>
  <c r="K74" i="1"/>
  <c r="J74" i="1"/>
  <c r="I74" i="1"/>
  <c r="H74" i="1"/>
  <c r="G74" i="1"/>
  <c r="F74" i="1"/>
  <c r="E74" i="1"/>
  <c r="M65" i="1"/>
  <c r="L65" i="1"/>
  <c r="K65" i="1"/>
  <c r="J65" i="1"/>
  <c r="I65" i="1"/>
  <c r="H65" i="1"/>
  <c r="G65" i="1"/>
  <c r="F65" i="1"/>
  <c r="E65" i="1"/>
  <c r="D64" i="1"/>
  <c r="M62" i="1"/>
  <c r="L62" i="1"/>
  <c r="K62" i="1"/>
  <c r="J62" i="1"/>
  <c r="I62" i="1"/>
  <c r="H62" i="1"/>
  <c r="G62" i="1"/>
  <c r="F62" i="1"/>
  <c r="E62" i="1"/>
  <c r="D61" i="1"/>
  <c r="C61" i="1" s="1"/>
  <c r="M59" i="1"/>
  <c r="L59" i="1"/>
  <c r="K59" i="1"/>
  <c r="J59" i="1"/>
  <c r="I59" i="1"/>
  <c r="H59" i="1"/>
  <c r="G59" i="1"/>
  <c r="F59" i="1"/>
  <c r="E59" i="1"/>
  <c r="D58" i="1"/>
  <c r="C58" i="1" s="1"/>
  <c r="M56" i="1"/>
  <c r="L56" i="1"/>
  <c r="K56" i="1"/>
  <c r="J56" i="1"/>
  <c r="I56" i="1"/>
  <c r="H56" i="1"/>
  <c r="G56" i="1"/>
  <c r="F56" i="1"/>
  <c r="E56" i="1"/>
  <c r="D55" i="1"/>
  <c r="C55" i="1" s="1"/>
  <c r="M53" i="1"/>
  <c r="L53" i="1"/>
  <c r="K53" i="1"/>
  <c r="J53" i="1"/>
  <c r="I53" i="1"/>
  <c r="H53" i="1"/>
  <c r="G53" i="1"/>
  <c r="F53" i="1"/>
  <c r="E53" i="1"/>
  <c r="D52" i="1"/>
  <c r="C52" i="1" s="1"/>
  <c r="M50" i="1"/>
  <c r="L50" i="1"/>
  <c r="K50" i="1"/>
  <c r="J50" i="1"/>
  <c r="I50" i="1"/>
  <c r="H50" i="1"/>
  <c r="G50" i="1"/>
  <c r="F50" i="1"/>
  <c r="E50" i="1"/>
  <c r="D49" i="1"/>
  <c r="C49" i="1" s="1"/>
  <c r="M47" i="1"/>
  <c r="L47" i="1"/>
  <c r="K47" i="1"/>
  <c r="J47" i="1"/>
  <c r="I47" i="1"/>
  <c r="H47" i="1"/>
  <c r="G47" i="1"/>
  <c r="F47" i="1"/>
  <c r="E47" i="1"/>
  <c r="D46" i="1"/>
  <c r="C46" i="1" s="1"/>
  <c r="M44" i="1"/>
  <c r="L44" i="1"/>
  <c r="K44" i="1"/>
  <c r="J44" i="1"/>
  <c r="I44" i="1"/>
  <c r="H44" i="1"/>
  <c r="G44" i="1"/>
  <c r="F44" i="1"/>
  <c r="E44" i="1"/>
  <c r="D43" i="1"/>
  <c r="C43" i="1" s="1"/>
  <c r="M41" i="1"/>
  <c r="L41" i="1"/>
  <c r="K41" i="1"/>
  <c r="J41" i="1"/>
  <c r="I41" i="1"/>
  <c r="H41" i="1"/>
  <c r="G41" i="1"/>
  <c r="F41" i="1"/>
  <c r="E41" i="1"/>
  <c r="D40" i="1"/>
  <c r="C40" i="1" s="1"/>
  <c r="M38" i="1"/>
  <c r="L38" i="1"/>
  <c r="K38" i="1"/>
  <c r="J38" i="1"/>
  <c r="I38" i="1"/>
  <c r="H38" i="1"/>
  <c r="G38" i="1"/>
  <c r="F38" i="1"/>
  <c r="E38" i="1"/>
  <c r="D37" i="1"/>
  <c r="C37" i="1" s="1"/>
  <c r="M35" i="1"/>
  <c r="L35" i="1"/>
  <c r="K35" i="1"/>
  <c r="J35" i="1"/>
  <c r="I35" i="1"/>
  <c r="H35" i="1"/>
  <c r="G35" i="1"/>
  <c r="F35" i="1"/>
  <c r="E35" i="1"/>
  <c r="D34" i="1"/>
  <c r="C34" i="1" s="1"/>
  <c r="M32" i="1"/>
  <c r="L32" i="1"/>
  <c r="K32" i="1"/>
  <c r="J32" i="1"/>
  <c r="I32" i="1"/>
  <c r="H32" i="1"/>
  <c r="G32" i="1"/>
  <c r="F32" i="1"/>
  <c r="E32" i="1"/>
  <c r="D31" i="1"/>
  <c r="C31" i="1" s="1"/>
  <c r="M29" i="1"/>
  <c r="L29" i="1"/>
  <c r="K29" i="1"/>
  <c r="J29" i="1"/>
  <c r="I29" i="1"/>
  <c r="H29" i="1"/>
  <c r="G29" i="1"/>
  <c r="F29" i="1"/>
  <c r="E29" i="1"/>
  <c r="D28" i="1"/>
  <c r="C28" i="1" s="1"/>
  <c r="M26" i="1"/>
  <c r="L26" i="1"/>
  <c r="K26" i="1"/>
  <c r="J26" i="1"/>
  <c r="I26" i="1"/>
  <c r="H26" i="1"/>
  <c r="G26" i="1"/>
  <c r="F26" i="1"/>
  <c r="E26" i="1"/>
  <c r="D25" i="1"/>
  <c r="C25" i="1" s="1"/>
  <c r="E23" i="1"/>
  <c r="F23" i="1"/>
  <c r="G23" i="1"/>
  <c r="H23" i="1"/>
  <c r="I23" i="1"/>
  <c r="J23" i="1"/>
  <c r="K23" i="1"/>
  <c r="L23" i="1"/>
  <c r="M23" i="1"/>
  <c r="E20" i="1"/>
  <c r="F20" i="1"/>
  <c r="G20" i="1"/>
  <c r="H20" i="1"/>
  <c r="I20" i="1"/>
  <c r="J20" i="1"/>
  <c r="K20" i="1"/>
  <c r="L20" i="1"/>
  <c r="M20" i="1"/>
  <c r="D22" i="1"/>
  <c r="C22" i="1" s="1"/>
  <c r="D16" i="1" l="1"/>
  <c r="D70" i="1" s="1"/>
  <c r="C64" i="1"/>
  <c r="C19" i="1"/>
  <c r="C16" i="1" s="1"/>
  <c r="L386" i="1"/>
  <c r="H386" i="1"/>
  <c r="K386" i="1"/>
  <c r="H533" i="1"/>
  <c r="J533" i="1"/>
  <c r="F533" i="1"/>
  <c r="J386" i="1"/>
  <c r="F386" i="1"/>
  <c r="I386" i="1"/>
  <c r="K176" i="1"/>
  <c r="G176" i="1"/>
  <c r="K533" i="1"/>
  <c r="D385" i="1"/>
  <c r="C385" i="1" s="1"/>
  <c r="H143" i="1"/>
  <c r="M176" i="1"/>
  <c r="H176" i="1"/>
  <c r="M337" i="1"/>
  <c r="L143" i="1"/>
  <c r="I176" i="1"/>
  <c r="K143" i="1"/>
  <c r="L176" i="1"/>
  <c r="I337" i="1"/>
  <c r="L533" i="1"/>
  <c r="M386" i="1"/>
  <c r="G386" i="1"/>
  <c r="M533" i="1"/>
  <c r="I533" i="1"/>
  <c r="E533" i="1"/>
  <c r="G143" i="1"/>
  <c r="J301" i="1"/>
  <c r="F301" i="1"/>
  <c r="E386" i="1"/>
  <c r="D532" i="1"/>
  <c r="C532" i="1" s="1"/>
  <c r="G533" i="1"/>
  <c r="J176" i="1"/>
  <c r="G365" i="1"/>
  <c r="C175" i="1"/>
  <c r="C142" i="1"/>
  <c r="J143" i="1"/>
  <c r="F143" i="1"/>
  <c r="J252" i="1"/>
  <c r="M143" i="1"/>
  <c r="I143" i="1"/>
  <c r="E143" i="1"/>
  <c r="E209" i="1"/>
  <c r="L301" i="1"/>
  <c r="H301" i="1"/>
  <c r="L381" i="1"/>
  <c r="H381" i="1"/>
  <c r="E301" i="1"/>
  <c r="E337" i="1"/>
  <c r="K337" i="1"/>
  <c r="G337" i="1"/>
  <c r="E365" i="1"/>
  <c r="M382" i="1"/>
  <c r="I382" i="1"/>
  <c r="K381" i="1"/>
  <c r="G381" i="1"/>
  <c r="F252" i="1"/>
  <c r="J209" i="1"/>
  <c r="F209" i="1"/>
  <c r="J381" i="1"/>
  <c r="F381" i="1"/>
  <c r="L382" i="1"/>
  <c r="L383" i="1" s="1"/>
  <c r="H382" i="1"/>
  <c r="H383" i="1" s="1"/>
  <c r="E382" i="1"/>
  <c r="J382" i="1"/>
  <c r="F382" i="1"/>
  <c r="L252" i="1"/>
  <c r="H252" i="1"/>
  <c r="M365" i="1"/>
  <c r="I365" i="1"/>
  <c r="M381" i="1"/>
  <c r="I381" i="1"/>
  <c r="E381" i="1"/>
  <c r="K382" i="1"/>
  <c r="G382" i="1"/>
  <c r="M209" i="1"/>
  <c r="I209" i="1"/>
  <c r="K252" i="1"/>
  <c r="K589" i="1" s="1"/>
  <c r="G252" i="1"/>
  <c r="K256" i="1"/>
  <c r="G256" i="1"/>
  <c r="M256" i="1"/>
  <c r="I256" i="1"/>
  <c r="M252" i="1"/>
  <c r="I252" i="1"/>
  <c r="E280" i="1"/>
  <c r="D364" i="1"/>
  <c r="C364" i="1" s="1"/>
  <c r="J197" i="1"/>
  <c r="F197" i="1"/>
  <c r="E252" i="1"/>
  <c r="L256" i="1"/>
  <c r="H256" i="1"/>
  <c r="J256" i="1"/>
  <c r="F256" i="1"/>
  <c r="M280" i="1"/>
  <c r="I280" i="1"/>
  <c r="L280" i="1"/>
  <c r="H280" i="1"/>
  <c r="K301" i="1"/>
  <c r="G301" i="1"/>
  <c r="M301" i="1"/>
  <c r="I301" i="1"/>
  <c r="J337" i="1"/>
  <c r="F337" i="1"/>
  <c r="L337" i="1"/>
  <c r="C336" i="1"/>
  <c r="L209" i="1"/>
  <c r="H209" i="1"/>
  <c r="H337" i="1"/>
  <c r="K209" i="1"/>
  <c r="G209" i="1"/>
  <c r="E256" i="1"/>
  <c r="C208" i="1"/>
  <c r="K280" i="1"/>
  <c r="G280" i="1"/>
  <c r="J280" i="1"/>
  <c r="F280" i="1"/>
  <c r="D300" i="1"/>
  <c r="C300" i="1" s="1"/>
  <c r="C279" i="1"/>
  <c r="C255" i="1"/>
  <c r="E197" i="1"/>
  <c r="K140" i="1"/>
  <c r="G140" i="1"/>
  <c r="I140" i="1"/>
  <c r="K197" i="1"/>
  <c r="G197" i="1"/>
  <c r="J140" i="1"/>
  <c r="F140" i="1"/>
  <c r="M197" i="1"/>
  <c r="I197" i="1"/>
  <c r="M140" i="1"/>
  <c r="E140" i="1"/>
  <c r="L197" i="1"/>
  <c r="H197" i="1"/>
  <c r="L140" i="1"/>
  <c r="H140" i="1"/>
  <c r="D83" i="1"/>
  <c r="C83" i="1" s="1"/>
  <c r="C139" i="1"/>
  <c r="D196" i="1"/>
  <c r="C196" i="1" s="1"/>
  <c r="C119" i="1"/>
  <c r="K383" i="1" l="1"/>
  <c r="G383" i="1"/>
  <c r="C70" i="1"/>
  <c r="L589" i="1"/>
  <c r="H589" i="1"/>
  <c r="J589" i="1"/>
  <c r="E589" i="1"/>
  <c r="I589" i="1"/>
  <c r="M589" i="1"/>
  <c r="F589" i="1"/>
  <c r="G589" i="1"/>
  <c r="I383" i="1"/>
  <c r="M383" i="1"/>
  <c r="F383" i="1"/>
  <c r="D252" i="1"/>
  <c r="C252" i="1" s="1"/>
  <c r="D382" i="1"/>
  <c r="C382" i="1" s="1"/>
  <c r="E383" i="1"/>
  <c r="J383" i="1"/>
  <c r="D589" i="1" l="1"/>
  <c r="C589" i="1" s="1"/>
  <c r="E125" i="1" l="1"/>
  <c r="F125" i="1"/>
  <c r="G125" i="1"/>
  <c r="H125" i="1"/>
  <c r="I125" i="1"/>
  <c r="J125" i="1"/>
  <c r="K125" i="1"/>
  <c r="L125" i="1"/>
  <c r="M125" i="1"/>
  <c r="D135" i="1"/>
  <c r="E118" i="1"/>
  <c r="E120" i="1" s="1"/>
  <c r="F118" i="1"/>
  <c r="F120" i="1" s="1"/>
  <c r="G118" i="1"/>
  <c r="G120" i="1" s="1"/>
  <c r="H118" i="1"/>
  <c r="H120" i="1" s="1"/>
  <c r="I118" i="1"/>
  <c r="I120" i="1" s="1"/>
  <c r="J118" i="1"/>
  <c r="J120" i="1" s="1"/>
  <c r="K118" i="1"/>
  <c r="K120" i="1" s="1"/>
  <c r="L118" i="1"/>
  <c r="L120" i="1" s="1"/>
  <c r="M118" i="1"/>
  <c r="M120" i="1" s="1"/>
  <c r="D453" i="1"/>
  <c r="C453" i="1" l="1"/>
  <c r="C455" i="1" s="1"/>
  <c r="D455" i="1"/>
  <c r="C135" i="1"/>
  <c r="D137" i="1"/>
  <c r="D498" i="1"/>
  <c r="C498" i="1" l="1"/>
  <c r="C500" i="1" s="1"/>
  <c r="D500" i="1"/>
  <c r="C137" i="1"/>
  <c r="D468" i="1" l="1"/>
  <c r="C468" i="1" l="1"/>
  <c r="C470" i="1" s="1"/>
  <c r="D470" i="1"/>
  <c r="D122" i="1" l="1"/>
  <c r="D124" i="1" s="1"/>
  <c r="D121" i="1" s="1"/>
  <c r="C122" i="1" l="1"/>
  <c r="C124" i="1" s="1"/>
  <c r="C121" i="1" s="1"/>
  <c r="D528" i="1"/>
  <c r="C528" i="1" l="1"/>
  <c r="C530" i="1" s="1"/>
  <c r="D530" i="1"/>
  <c r="D369" i="1"/>
  <c r="C369" i="1" l="1"/>
  <c r="C371" i="1" s="1"/>
  <c r="D371" i="1"/>
  <c r="D76" i="1"/>
  <c r="D78" i="1" s="1"/>
  <c r="D79" i="1"/>
  <c r="D81" i="1" s="1"/>
  <c r="D525" i="1" l="1"/>
  <c r="D522" i="1"/>
  <c r="D519" i="1"/>
  <c r="D516" i="1"/>
  <c r="D513" i="1"/>
  <c r="D510" i="1"/>
  <c r="D501" i="1"/>
  <c r="C513" i="1" l="1"/>
  <c r="C515" i="1" s="1"/>
  <c r="D515" i="1"/>
  <c r="C525" i="1"/>
  <c r="C527" i="1" s="1"/>
  <c r="D527" i="1"/>
  <c r="C516" i="1"/>
  <c r="C518" i="1" s="1"/>
  <c r="D518" i="1"/>
  <c r="C501" i="1"/>
  <c r="C503" i="1" s="1"/>
  <c r="D503" i="1"/>
  <c r="C519" i="1"/>
  <c r="C521" i="1" s="1"/>
  <c r="D521" i="1"/>
  <c r="C510" i="1"/>
  <c r="C512" i="1" s="1"/>
  <c r="D512" i="1"/>
  <c r="C522" i="1"/>
  <c r="C524" i="1" s="1"/>
  <c r="D524" i="1"/>
  <c r="D189" i="1"/>
  <c r="C189" i="1" s="1"/>
  <c r="D190" i="1"/>
  <c r="C190" i="1" s="1"/>
  <c r="D60" i="1" l="1"/>
  <c r="C60" i="1" l="1"/>
  <c r="C62" i="1" s="1"/>
  <c r="D62" i="1"/>
  <c r="D180" i="1"/>
  <c r="D183" i="1"/>
  <c r="C183" i="1" l="1"/>
  <c r="C185" i="1" s="1"/>
  <c r="D185" i="1"/>
  <c r="D182" i="1"/>
  <c r="D112" i="1"/>
  <c r="D375" i="1"/>
  <c r="D582" i="1"/>
  <c r="D585" i="1"/>
  <c r="D248" i="1"/>
  <c r="D362" i="1"/>
  <c r="C362" i="1" s="1"/>
  <c r="D275" i="1"/>
  <c r="D579" i="1"/>
  <c r="D132" i="1"/>
  <c r="D106" i="1"/>
  <c r="D109" i="1"/>
  <c r="D97" i="1"/>
  <c r="D100" i="1"/>
  <c r="D103" i="1"/>
  <c r="D359" i="1"/>
  <c r="C585" i="1" l="1"/>
  <c r="C587" i="1" s="1"/>
  <c r="D587" i="1"/>
  <c r="C582" i="1"/>
  <c r="C584" i="1" s="1"/>
  <c r="D584" i="1"/>
  <c r="C579" i="1"/>
  <c r="C581" i="1" s="1"/>
  <c r="D581" i="1"/>
  <c r="C375" i="1"/>
  <c r="C377" i="1" s="1"/>
  <c r="D377" i="1"/>
  <c r="C359" i="1"/>
  <c r="C361" i="1" s="1"/>
  <c r="D361" i="1"/>
  <c r="C275" i="1"/>
  <c r="C277" i="1" s="1"/>
  <c r="D277" i="1"/>
  <c r="C248" i="1"/>
  <c r="C250" i="1" s="1"/>
  <c r="D250" i="1"/>
  <c r="C132" i="1"/>
  <c r="D134" i="1"/>
  <c r="C112" i="1"/>
  <c r="C114" i="1" s="1"/>
  <c r="D114" i="1"/>
  <c r="C109" i="1"/>
  <c r="C111" i="1" s="1"/>
  <c r="D111" i="1"/>
  <c r="C106" i="1"/>
  <c r="C108" i="1" s="1"/>
  <c r="D108" i="1"/>
  <c r="C103" i="1"/>
  <c r="C105" i="1" s="1"/>
  <c r="D105" i="1"/>
  <c r="C100" i="1"/>
  <c r="C102" i="1" s="1"/>
  <c r="D102" i="1"/>
  <c r="C97" i="1"/>
  <c r="C99" i="1" s="1"/>
  <c r="D99" i="1"/>
  <c r="D558" i="1"/>
  <c r="C558" i="1" l="1"/>
  <c r="C560" i="1" s="1"/>
  <c r="D560" i="1"/>
  <c r="C134" i="1"/>
  <c r="D489" i="1"/>
  <c r="D387" i="1"/>
  <c r="D389" i="1" s="1"/>
  <c r="D390" i="1"/>
  <c r="D393" i="1"/>
  <c r="D396" i="1"/>
  <c r="D399" i="1"/>
  <c r="D402" i="1"/>
  <c r="D405" i="1"/>
  <c r="D408" i="1"/>
  <c r="D411" i="1"/>
  <c r="D414" i="1"/>
  <c r="D417" i="1"/>
  <c r="D420" i="1"/>
  <c r="D423" i="1"/>
  <c r="D426" i="1"/>
  <c r="D429" i="1"/>
  <c r="D432" i="1"/>
  <c r="D435" i="1"/>
  <c r="D438" i="1"/>
  <c r="D441" i="1"/>
  <c r="D444" i="1"/>
  <c r="D447" i="1"/>
  <c r="D450" i="1"/>
  <c r="D456" i="1"/>
  <c r="D459" i="1"/>
  <c r="D462" i="1"/>
  <c r="D465" i="1"/>
  <c r="D471" i="1"/>
  <c r="D474" i="1"/>
  <c r="D477" i="1"/>
  <c r="D480" i="1"/>
  <c r="D483" i="1"/>
  <c r="D486" i="1"/>
  <c r="D492" i="1"/>
  <c r="D495" i="1"/>
  <c r="D504" i="1"/>
  <c r="D507" i="1"/>
  <c r="D567" i="1"/>
  <c r="D564" i="1"/>
  <c r="D257" i="1"/>
  <c r="D260" i="1"/>
  <c r="D263" i="1"/>
  <c r="D266" i="1"/>
  <c r="D269" i="1"/>
  <c r="D272" i="1"/>
  <c r="D18" i="1"/>
  <c r="D24" i="1"/>
  <c r="D27" i="1"/>
  <c r="D30" i="1"/>
  <c r="D33" i="1"/>
  <c r="D36" i="1"/>
  <c r="D39" i="1"/>
  <c r="D42" i="1"/>
  <c r="D45" i="1"/>
  <c r="D48" i="1"/>
  <c r="D51" i="1"/>
  <c r="D54" i="1"/>
  <c r="D21" i="1"/>
  <c r="D57" i="1"/>
  <c r="D66" i="1"/>
  <c r="D63" i="1"/>
  <c r="D72" i="1"/>
  <c r="D74" i="1" s="1"/>
  <c r="C79" i="1"/>
  <c r="C81" i="1" s="1"/>
  <c r="C76" i="1"/>
  <c r="D85" i="1"/>
  <c r="D87" i="1" s="1"/>
  <c r="D91" i="1"/>
  <c r="D88" i="1"/>
  <c r="D94" i="1"/>
  <c r="D115" i="1"/>
  <c r="D177" i="1"/>
  <c r="C180" i="1"/>
  <c r="C182" i="1" s="1"/>
  <c r="D186" i="1"/>
  <c r="D219" i="1"/>
  <c r="D210" i="1"/>
  <c r="D213" i="1"/>
  <c r="D216" i="1"/>
  <c r="D222" i="1"/>
  <c r="D225" i="1"/>
  <c r="D228" i="1"/>
  <c r="D231" i="1"/>
  <c r="D234" i="1"/>
  <c r="D237" i="1"/>
  <c r="D238" i="1"/>
  <c r="D241" i="1"/>
  <c r="D244" i="1"/>
  <c r="C244" i="1" s="1"/>
  <c r="D245" i="1"/>
  <c r="D198" i="1"/>
  <c r="D201" i="1"/>
  <c r="D204" i="1"/>
  <c r="D192" i="1"/>
  <c r="D144" i="1"/>
  <c r="D147" i="1"/>
  <c r="D150" i="1"/>
  <c r="D153" i="1"/>
  <c r="D156" i="1"/>
  <c r="D159" i="1"/>
  <c r="D162" i="1"/>
  <c r="D165" i="1"/>
  <c r="D168" i="1"/>
  <c r="D171" i="1"/>
  <c r="D534" i="1"/>
  <c r="D537" i="1"/>
  <c r="D540" i="1"/>
  <c r="D546" i="1"/>
  <c r="D549" i="1"/>
  <c r="D543" i="1"/>
  <c r="D552" i="1"/>
  <c r="D555" i="1"/>
  <c r="D561" i="1"/>
  <c r="D570" i="1"/>
  <c r="D573" i="1"/>
  <c r="D126" i="1"/>
  <c r="D128" i="1" s="1"/>
  <c r="D129" i="1"/>
  <c r="D281" i="1"/>
  <c r="D284" i="1"/>
  <c r="D287" i="1"/>
  <c r="D290" i="1"/>
  <c r="D293" i="1"/>
  <c r="D296" i="1"/>
  <c r="D302" i="1"/>
  <c r="D305" i="1"/>
  <c r="D308" i="1"/>
  <c r="D311" i="1"/>
  <c r="D314" i="1"/>
  <c r="D317" i="1"/>
  <c r="D320" i="1"/>
  <c r="D323" i="1"/>
  <c r="D326" i="1"/>
  <c r="D329" i="1"/>
  <c r="D332" i="1"/>
  <c r="D338" i="1"/>
  <c r="D341" i="1"/>
  <c r="D344" i="1"/>
  <c r="D347" i="1"/>
  <c r="D350" i="1"/>
  <c r="D353" i="1"/>
  <c r="D356" i="1"/>
  <c r="D366" i="1"/>
  <c r="D372" i="1"/>
  <c r="D378" i="1"/>
  <c r="E75" i="1"/>
  <c r="E82" i="1" s="1"/>
  <c r="E84" i="1" s="1"/>
  <c r="E191" i="1"/>
  <c r="E251" i="1" s="1"/>
  <c r="E253" i="1" s="1"/>
  <c r="F75" i="1"/>
  <c r="F82" i="1" s="1"/>
  <c r="F84" i="1" s="1"/>
  <c r="F191" i="1"/>
  <c r="F251" i="1" s="1"/>
  <c r="F253" i="1" s="1"/>
  <c r="G75" i="1"/>
  <c r="G82" i="1" s="1"/>
  <c r="G84" i="1" s="1"/>
  <c r="G191" i="1"/>
  <c r="G251" i="1" s="1"/>
  <c r="G253" i="1" s="1"/>
  <c r="H75" i="1"/>
  <c r="H82" i="1" s="1"/>
  <c r="H84" i="1" s="1"/>
  <c r="H191" i="1"/>
  <c r="H251" i="1" s="1"/>
  <c r="H253" i="1" s="1"/>
  <c r="I75" i="1"/>
  <c r="I82" i="1" s="1"/>
  <c r="I84" i="1" s="1"/>
  <c r="I191" i="1"/>
  <c r="I251" i="1" s="1"/>
  <c r="I253" i="1" s="1"/>
  <c r="J75" i="1"/>
  <c r="J82" i="1" s="1"/>
  <c r="J84" i="1" s="1"/>
  <c r="J191" i="1"/>
  <c r="J251" i="1" s="1"/>
  <c r="J253" i="1" s="1"/>
  <c r="K75" i="1"/>
  <c r="K82" i="1" s="1"/>
  <c r="K84" i="1" s="1"/>
  <c r="K191" i="1"/>
  <c r="K251" i="1" s="1"/>
  <c r="K253" i="1" s="1"/>
  <c r="L75" i="1"/>
  <c r="L82" i="1" s="1"/>
  <c r="L84" i="1" s="1"/>
  <c r="L191" i="1"/>
  <c r="L251" i="1" s="1"/>
  <c r="L253" i="1" s="1"/>
  <c r="M75" i="1"/>
  <c r="M82" i="1" s="1"/>
  <c r="M84" i="1" s="1"/>
  <c r="M191" i="1"/>
  <c r="M251" i="1" s="1"/>
  <c r="M253" i="1" s="1"/>
  <c r="D15" i="1" l="1"/>
  <c r="D17" i="1" s="1"/>
  <c r="C66" i="1"/>
  <c r="C68" i="1" s="1"/>
  <c r="D68" i="1"/>
  <c r="C486" i="1"/>
  <c r="C488" i="1" s="1"/>
  <c r="D488" i="1"/>
  <c r="C483" i="1"/>
  <c r="C485" i="1" s="1"/>
  <c r="D485" i="1"/>
  <c r="D536" i="1"/>
  <c r="D531" i="1"/>
  <c r="D533" i="1" s="1"/>
  <c r="C480" i="1"/>
  <c r="C482" i="1" s="1"/>
  <c r="D482" i="1"/>
  <c r="C465" i="1"/>
  <c r="C467" i="1" s="1"/>
  <c r="D467" i="1"/>
  <c r="C459" i="1"/>
  <c r="C461" i="1" s="1"/>
  <c r="D461" i="1"/>
  <c r="C492" i="1"/>
  <c r="C494" i="1" s="1"/>
  <c r="D494" i="1"/>
  <c r="C477" i="1"/>
  <c r="C479" i="1" s="1"/>
  <c r="D479" i="1"/>
  <c r="C462" i="1"/>
  <c r="C464" i="1" s="1"/>
  <c r="D464" i="1"/>
  <c r="C573" i="1"/>
  <c r="C575" i="1" s="1"/>
  <c r="D575" i="1"/>
  <c r="C570" i="1"/>
  <c r="C572" i="1" s="1"/>
  <c r="D572" i="1"/>
  <c r="C567" i="1"/>
  <c r="C569" i="1" s="1"/>
  <c r="D569" i="1"/>
  <c r="C564" i="1"/>
  <c r="C566" i="1" s="1"/>
  <c r="D566" i="1"/>
  <c r="C561" i="1"/>
  <c r="C563" i="1" s="1"/>
  <c r="D563" i="1"/>
  <c r="C555" i="1"/>
  <c r="C557" i="1" s="1"/>
  <c r="D557" i="1"/>
  <c r="C552" i="1"/>
  <c r="C554" i="1" s="1"/>
  <c r="D554" i="1"/>
  <c r="C549" i="1"/>
  <c r="C551" i="1" s="1"/>
  <c r="D551" i="1"/>
  <c r="C546" i="1"/>
  <c r="C548" i="1" s="1"/>
  <c r="D548" i="1"/>
  <c r="C543" i="1"/>
  <c r="C545" i="1" s="1"/>
  <c r="D545" i="1"/>
  <c r="C540" i="1"/>
  <c r="C542" i="1" s="1"/>
  <c r="D542" i="1"/>
  <c r="C537" i="1"/>
  <c r="C539" i="1" s="1"/>
  <c r="D539" i="1"/>
  <c r="D384" i="1"/>
  <c r="D386" i="1" s="1"/>
  <c r="C507" i="1"/>
  <c r="C509" i="1" s="1"/>
  <c r="D509" i="1"/>
  <c r="C504" i="1"/>
  <c r="C506" i="1" s="1"/>
  <c r="D506" i="1"/>
  <c r="C495" i="1"/>
  <c r="C497" i="1" s="1"/>
  <c r="D497" i="1"/>
  <c r="C489" i="1"/>
  <c r="C491" i="1" s="1"/>
  <c r="D491" i="1"/>
  <c r="C474" i="1"/>
  <c r="C476" i="1" s="1"/>
  <c r="D476" i="1"/>
  <c r="C471" i="1"/>
  <c r="C473" i="1" s="1"/>
  <c r="D473" i="1"/>
  <c r="C456" i="1"/>
  <c r="C458" i="1" s="1"/>
  <c r="D458" i="1"/>
  <c r="C450" i="1"/>
  <c r="C452" i="1" s="1"/>
  <c r="D452" i="1"/>
  <c r="C438" i="1"/>
  <c r="C440" i="1" s="1"/>
  <c r="D440" i="1"/>
  <c r="C390" i="1"/>
  <c r="D392" i="1"/>
  <c r="C408" i="1"/>
  <c r="C410" i="1" s="1"/>
  <c r="D410" i="1"/>
  <c r="C441" i="1"/>
  <c r="C443" i="1" s="1"/>
  <c r="D443" i="1"/>
  <c r="C405" i="1"/>
  <c r="C407" i="1" s="1"/>
  <c r="D407" i="1"/>
  <c r="C393" i="1"/>
  <c r="C395" i="1" s="1"/>
  <c r="D395" i="1"/>
  <c r="C447" i="1"/>
  <c r="C449" i="1" s="1"/>
  <c r="D449" i="1"/>
  <c r="C444" i="1"/>
  <c r="C446" i="1" s="1"/>
  <c r="D446" i="1"/>
  <c r="C435" i="1"/>
  <c r="C437" i="1" s="1"/>
  <c r="D437" i="1"/>
  <c r="C432" i="1"/>
  <c r="C434" i="1" s="1"/>
  <c r="D434" i="1"/>
  <c r="C429" i="1"/>
  <c r="C431" i="1" s="1"/>
  <c r="D431" i="1"/>
  <c r="C426" i="1"/>
  <c r="C428" i="1" s="1"/>
  <c r="D428" i="1"/>
  <c r="C423" i="1"/>
  <c r="C425" i="1" s="1"/>
  <c r="D425" i="1"/>
  <c r="C420" i="1"/>
  <c r="C422" i="1" s="1"/>
  <c r="D422" i="1"/>
  <c r="C417" i="1"/>
  <c r="C419" i="1" s="1"/>
  <c r="D419" i="1"/>
  <c r="C414" i="1"/>
  <c r="C416" i="1" s="1"/>
  <c r="D416" i="1"/>
  <c r="C411" i="1"/>
  <c r="C413" i="1" s="1"/>
  <c r="D413" i="1"/>
  <c r="C402" i="1"/>
  <c r="C404" i="1" s="1"/>
  <c r="D404" i="1"/>
  <c r="C399" i="1"/>
  <c r="C401" i="1" s="1"/>
  <c r="D401" i="1"/>
  <c r="C396" i="1"/>
  <c r="C398" i="1" s="1"/>
  <c r="D398" i="1"/>
  <c r="C372" i="1"/>
  <c r="C374" i="1" s="1"/>
  <c r="D374" i="1"/>
  <c r="C378" i="1"/>
  <c r="C380" i="1" s="1"/>
  <c r="D380" i="1"/>
  <c r="C323" i="1"/>
  <c r="C325" i="1" s="1"/>
  <c r="D325" i="1"/>
  <c r="C311" i="1"/>
  <c r="C313" i="1" s="1"/>
  <c r="D313" i="1"/>
  <c r="C296" i="1"/>
  <c r="C298" i="1" s="1"/>
  <c r="D298" i="1"/>
  <c r="D363" i="1"/>
  <c r="D365" i="1" s="1"/>
  <c r="D368" i="1"/>
  <c r="C320" i="1"/>
  <c r="C322" i="1" s="1"/>
  <c r="D322" i="1"/>
  <c r="C308" i="1"/>
  <c r="C310" i="1" s="1"/>
  <c r="D310" i="1"/>
  <c r="C293" i="1"/>
  <c r="C295" i="1" s="1"/>
  <c r="D295" i="1"/>
  <c r="C356" i="1"/>
  <c r="C358" i="1" s="1"/>
  <c r="D358" i="1"/>
  <c r="C305" i="1"/>
  <c r="C307" i="1" s="1"/>
  <c r="D307" i="1"/>
  <c r="C326" i="1"/>
  <c r="C328" i="1" s="1"/>
  <c r="D328" i="1"/>
  <c r="C314" i="1"/>
  <c r="C316" i="1" s="1"/>
  <c r="D316" i="1"/>
  <c r="D340" i="1"/>
  <c r="D335" i="1"/>
  <c r="D337" i="1" s="1"/>
  <c r="C353" i="1"/>
  <c r="C355" i="1" s="1"/>
  <c r="D355" i="1"/>
  <c r="C350" i="1"/>
  <c r="C352" i="1" s="1"/>
  <c r="D352" i="1"/>
  <c r="C347" i="1"/>
  <c r="C349" i="1" s="1"/>
  <c r="D349" i="1"/>
  <c r="C344" i="1"/>
  <c r="C346" i="1" s="1"/>
  <c r="D346" i="1"/>
  <c r="C341" i="1"/>
  <c r="C343" i="1" s="1"/>
  <c r="D343" i="1"/>
  <c r="D304" i="1"/>
  <c r="D299" i="1"/>
  <c r="D301" i="1" s="1"/>
  <c r="C332" i="1"/>
  <c r="C334" i="1" s="1"/>
  <c r="D334" i="1"/>
  <c r="C329" i="1"/>
  <c r="C331" i="1" s="1"/>
  <c r="D331" i="1"/>
  <c r="C317" i="1"/>
  <c r="C319" i="1" s="1"/>
  <c r="D319" i="1"/>
  <c r="D283" i="1"/>
  <c r="D278" i="1"/>
  <c r="C290" i="1"/>
  <c r="C292" i="1" s="1"/>
  <c r="D292" i="1"/>
  <c r="C287" i="1"/>
  <c r="C289" i="1" s="1"/>
  <c r="D289" i="1"/>
  <c r="C284" i="1"/>
  <c r="C286" i="1" s="1"/>
  <c r="D286" i="1"/>
  <c r="D259" i="1"/>
  <c r="D254" i="1"/>
  <c r="D256" i="1" s="1"/>
  <c r="C272" i="1"/>
  <c r="C274" i="1" s="1"/>
  <c r="D274" i="1"/>
  <c r="C269" i="1"/>
  <c r="C271" i="1" s="1"/>
  <c r="D271" i="1"/>
  <c r="C266" i="1"/>
  <c r="C268" i="1" s="1"/>
  <c r="D268" i="1"/>
  <c r="C263" i="1"/>
  <c r="C265" i="1" s="1"/>
  <c r="D265" i="1"/>
  <c r="C260" i="1"/>
  <c r="C262" i="1" s="1"/>
  <c r="D262" i="1"/>
  <c r="D212" i="1"/>
  <c r="D207" i="1"/>
  <c r="D209" i="1" s="1"/>
  <c r="C245" i="1"/>
  <c r="C247" i="1" s="1"/>
  <c r="D247" i="1"/>
  <c r="C241" i="1"/>
  <c r="C243" i="1" s="1"/>
  <c r="D243" i="1"/>
  <c r="C238" i="1"/>
  <c r="C240" i="1" s="1"/>
  <c r="D240" i="1"/>
  <c r="C237" i="1"/>
  <c r="D195" i="1"/>
  <c r="D197" i="1" s="1"/>
  <c r="D200" i="1"/>
  <c r="C228" i="1"/>
  <c r="C230" i="1" s="1"/>
  <c r="D230" i="1"/>
  <c r="C88" i="1"/>
  <c r="C90" i="1" s="1"/>
  <c r="D90" i="1"/>
  <c r="C192" i="1"/>
  <c r="D194" i="1"/>
  <c r="C225" i="1"/>
  <c r="C227" i="1" s="1"/>
  <c r="D227" i="1"/>
  <c r="D179" i="1"/>
  <c r="D174" i="1"/>
  <c r="D176" i="1" s="1"/>
  <c r="C91" i="1"/>
  <c r="C93" i="1" s="1"/>
  <c r="D93" i="1"/>
  <c r="C129" i="1"/>
  <c r="D131" i="1"/>
  <c r="D125" i="1" s="1"/>
  <c r="D138" i="1"/>
  <c r="D140" i="1" s="1"/>
  <c r="C204" i="1"/>
  <c r="C206" i="1" s="1"/>
  <c r="D206" i="1"/>
  <c r="C219" i="1"/>
  <c r="C221" i="1" s="1"/>
  <c r="D221" i="1"/>
  <c r="C201" i="1"/>
  <c r="C203" i="1" s="1"/>
  <c r="D203" i="1"/>
  <c r="C231" i="1"/>
  <c r="C233" i="1" s="1"/>
  <c r="D233" i="1"/>
  <c r="C216" i="1"/>
  <c r="C218" i="1" s="1"/>
  <c r="D218" i="1"/>
  <c r="C186" i="1"/>
  <c r="C188" i="1" s="1"/>
  <c r="D188" i="1"/>
  <c r="C94" i="1"/>
  <c r="C96" i="1" s="1"/>
  <c r="D96" i="1"/>
  <c r="C75" i="1"/>
  <c r="C78" i="1"/>
  <c r="C234" i="1"/>
  <c r="C236" i="1" s="1"/>
  <c r="D236" i="1"/>
  <c r="C222" i="1"/>
  <c r="C224" i="1" s="1"/>
  <c r="D224" i="1"/>
  <c r="C213" i="1"/>
  <c r="C215" i="1" s="1"/>
  <c r="D215" i="1"/>
  <c r="D146" i="1"/>
  <c r="D141" i="1"/>
  <c r="D143" i="1" s="1"/>
  <c r="C171" i="1"/>
  <c r="C173" i="1" s="1"/>
  <c r="D173" i="1"/>
  <c r="C168" i="1"/>
  <c r="C170" i="1" s="1"/>
  <c r="D170" i="1"/>
  <c r="C165" i="1"/>
  <c r="C167" i="1" s="1"/>
  <c r="D167" i="1"/>
  <c r="C162" i="1"/>
  <c r="C164" i="1" s="1"/>
  <c r="D164" i="1"/>
  <c r="C159" i="1"/>
  <c r="C161" i="1" s="1"/>
  <c r="D161" i="1"/>
  <c r="C156" i="1"/>
  <c r="C158" i="1" s="1"/>
  <c r="D158" i="1"/>
  <c r="C153" i="1"/>
  <c r="C155" i="1" s="1"/>
  <c r="D155" i="1"/>
  <c r="C150" i="1"/>
  <c r="C152" i="1" s="1"/>
  <c r="D152" i="1"/>
  <c r="C147" i="1"/>
  <c r="C149" i="1" s="1"/>
  <c r="D149" i="1"/>
  <c r="C115" i="1"/>
  <c r="C117" i="1" s="1"/>
  <c r="D117" i="1"/>
  <c r="D20" i="1"/>
  <c r="C63" i="1"/>
  <c r="C65" i="1" s="1"/>
  <c r="D65" i="1"/>
  <c r="C57" i="1"/>
  <c r="C59" i="1" s="1"/>
  <c r="D59" i="1"/>
  <c r="C54" i="1"/>
  <c r="C56" i="1" s="1"/>
  <c r="D56" i="1"/>
  <c r="C51" i="1"/>
  <c r="C53" i="1" s="1"/>
  <c r="D53" i="1"/>
  <c r="C48" i="1"/>
  <c r="C50" i="1" s="1"/>
  <c r="D50" i="1"/>
  <c r="C45" i="1"/>
  <c r="C47" i="1" s="1"/>
  <c r="D47" i="1"/>
  <c r="C42" i="1"/>
  <c r="C44" i="1" s="1"/>
  <c r="D44" i="1"/>
  <c r="C39" i="1"/>
  <c r="C41" i="1" s="1"/>
  <c r="D41" i="1"/>
  <c r="C36" i="1"/>
  <c r="C38" i="1" s="1"/>
  <c r="D38" i="1"/>
  <c r="C33" i="1"/>
  <c r="C35" i="1" s="1"/>
  <c r="D35" i="1"/>
  <c r="C30" i="1"/>
  <c r="C32" i="1" s="1"/>
  <c r="D32" i="1"/>
  <c r="C27" i="1"/>
  <c r="C29" i="1" s="1"/>
  <c r="D29" i="1"/>
  <c r="C24" i="1"/>
  <c r="C26" i="1" s="1"/>
  <c r="D26" i="1"/>
  <c r="C21" i="1"/>
  <c r="C23" i="1" s="1"/>
  <c r="D23" i="1"/>
  <c r="D118" i="1"/>
  <c r="D120" i="1" s="1"/>
  <c r="C18" i="1"/>
  <c r="M588" i="1"/>
  <c r="M590" i="1" s="1"/>
  <c r="I588" i="1"/>
  <c r="I590" i="1" s="1"/>
  <c r="E588" i="1"/>
  <c r="E590" i="1" s="1"/>
  <c r="C387" i="1"/>
  <c r="C389" i="1" s="1"/>
  <c r="L588" i="1"/>
  <c r="L590" i="1" s="1"/>
  <c r="H588" i="1"/>
  <c r="H590" i="1" s="1"/>
  <c r="C302" i="1"/>
  <c r="C126" i="1"/>
  <c r="C177" i="1"/>
  <c r="C72" i="1"/>
  <c r="K588" i="1"/>
  <c r="K590" i="1" s="1"/>
  <c r="G588" i="1"/>
  <c r="G590" i="1" s="1"/>
  <c r="C144" i="1"/>
  <c r="C198" i="1"/>
  <c r="C534" i="1"/>
  <c r="J588" i="1"/>
  <c r="J590" i="1" s="1"/>
  <c r="F588" i="1"/>
  <c r="F590" i="1" s="1"/>
  <c r="C366" i="1"/>
  <c r="C281" i="1"/>
  <c r="C210" i="1"/>
  <c r="C338" i="1"/>
  <c r="C257" i="1"/>
  <c r="C85" i="1"/>
  <c r="D191" i="1"/>
  <c r="D75" i="1"/>
  <c r="D82" i="1" s="1"/>
  <c r="D84" i="1" s="1"/>
  <c r="D69" i="1" l="1"/>
  <c r="D71" i="1" s="1"/>
  <c r="C531" i="1"/>
  <c r="C533" i="1" s="1"/>
  <c r="C536" i="1"/>
  <c r="C392" i="1"/>
  <c r="C384" i="1"/>
  <c r="C386" i="1" s="1"/>
  <c r="D280" i="1"/>
  <c r="D381" i="1"/>
  <c r="D383" i="1" s="1"/>
  <c r="C363" i="1"/>
  <c r="C365" i="1" s="1"/>
  <c r="C368" i="1"/>
  <c r="C335" i="1"/>
  <c r="C337" i="1" s="1"/>
  <c r="C340" i="1"/>
  <c r="C299" i="1"/>
  <c r="C301" i="1" s="1"/>
  <c r="C304" i="1"/>
  <c r="C278" i="1"/>
  <c r="C280" i="1" s="1"/>
  <c r="C283" i="1"/>
  <c r="C254" i="1"/>
  <c r="C256" i="1" s="1"/>
  <c r="C259" i="1"/>
  <c r="C207" i="1"/>
  <c r="C209" i="1" s="1"/>
  <c r="C200" i="1"/>
  <c r="C195" i="1"/>
  <c r="C197" i="1" s="1"/>
  <c r="C174" i="1"/>
  <c r="C176" i="1" s="1"/>
  <c r="C131" i="1"/>
  <c r="C138" i="1"/>
  <c r="C140" i="1" s="1"/>
  <c r="C191" i="1"/>
  <c r="C194" i="1"/>
  <c r="C128" i="1"/>
  <c r="C125" i="1" s="1"/>
  <c r="C212" i="1"/>
  <c r="C179" i="1"/>
  <c r="C141" i="1"/>
  <c r="C143" i="1" s="1"/>
  <c r="D251" i="1"/>
  <c r="D253" i="1" s="1"/>
  <c r="C146" i="1"/>
  <c r="C118" i="1"/>
  <c r="C120" i="1" s="1"/>
  <c r="C87" i="1"/>
  <c r="C82" i="1"/>
  <c r="C84" i="1" s="1"/>
  <c r="C74" i="1"/>
  <c r="C15" i="1"/>
  <c r="C17" i="1" s="1"/>
  <c r="C20" i="1"/>
  <c r="C381" i="1" l="1"/>
  <c r="C383" i="1" s="1"/>
  <c r="C251" i="1"/>
  <c r="C253" i="1" s="1"/>
  <c r="C69" i="1"/>
  <c r="C71" i="1" s="1"/>
  <c r="D588" i="1"/>
  <c r="D590" i="1" s="1"/>
  <c r="C588" i="1" l="1"/>
  <c r="C590" i="1" s="1"/>
</calcChain>
</file>

<file path=xl/sharedStrings.xml><?xml version="1.0" encoding="utf-8"?>
<sst xmlns="http://schemas.openxmlformats.org/spreadsheetml/2006/main" count="341" uniqueCount="257">
  <si>
    <t>KOPĀ</t>
  </si>
  <si>
    <t>1. IESTĀŽU UZTURĒŠANA, PASĀKUMI</t>
  </si>
  <si>
    <t>Kopā</t>
  </si>
  <si>
    <t>t.sk.</t>
  </si>
  <si>
    <t>Izpildvara</t>
  </si>
  <si>
    <t>01.110</t>
  </si>
  <si>
    <t>Novada dome</t>
  </si>
  <si>
    <t>Deputāti, komisijas</t>
  </si>
  <si>
    <t>Penkules pagasta pārvalde</t>
  </si>
  <si>
    <t>Zebrenes pagasta pārvalde</t>
  </si>
  <si>
    <t>Krimūnu pagasta pārvalde</t>
  </si>
  <si>
    <t>Bērzes pagasta pārvalde</t>
  </si>
  <si>
    <t>Auru pagasta pārvalde</t>
  </si>
  <si>
    <t>Dobeles pagasta pārvalde</t>
  </si>
  <si>
    <t>Annenieku pagasta pārvalde</t>
  </si>
  <si>
    <t>Jaunbērzes pag.pārvalde</t>
  </si>
  <si>
    <t>Naudītes pagasta pārvalde</t>
  </si>
  <si>
    <t>Dzimtsarakstu nodaļa</t>
  </si>
  <si>
    <t>03.110</t>
  </si>
  <si>
    <t>Pašvaldības policija</t>
  </si>
  <si>
    <t>03.200</t>
  </si>
  <si>
    <t>Ugunsdrošības, ugunsdzēsēju un glābšanas dienesti</t>
  </si>
  <si>
    <t>03.312</t>
  </si>
  <si>
    <t>Bāriņtiesas</t>
  </si>
  <si>
    <t>Veselība</t>
  </si>
  <si>
    <t>08.100</t>
  </si>
  <si>
    <t xml:space="preserve">Sports </t>
  </si>
  <si>
    <t>Penkules Sporta centrs</t>
  </si>
  <si>
    <t>Sporta pasākumi</t>
  </si>
  <si>
    <t>08.210</t>
  </si>
  <si>
    <t>Bibliotēkas</t>
  </si>
  <si>
    <t>Centrālā bibliotēka</t>
  </si>
  <si>
    <t>Krimūnu bibliotēka</t>
  </si>
  <si>
    <t>Penkules bibliotēka</t>
  </si>
  <si>
    <t>Jaunbērzes bibliotēka</t>
  </si>
  <si>
    <t>Naudītes bibliotēka</t>
  </si>
  <si>
    <t>Bikstu bibliotēka</t>
  </si>
  <si>
    <t>Annenieku bibliotēka</t>
  </si>
  <si>
    <t>Zebrenes bibliotēka</t>
  </si>
  <si>
    <t>08.230</t>
  </si>
  <si>
    <t>Kultūras nami</t>
  </si>
  <si>
    <t>Bikstu kultūras nams</t>
  </si>
  <si>
    <t>Krimūnu tautas nams</t>
  </si>
  <si>
    <t>Dobeles pilsētas kultūras nams</t>
  </si>
  <si>
    <t>Amatu māja</t>
  </si>
  <si>
    <t>Jaunbērzes kultūras nams</t>
  </si>
  <si>
    <t>Penkules kultūras nams</t>
  </si>
  <si>
    <t>Kultūras pasākumi</t>
  </si>
  <si>
    <t>08.290</t>
  </si>
  <si>
    <t>Krimūnas</t>
  </si>
  <si>
    <t>08.220</t>
  </si>
  <si>
    <t>Novadpētniecības muzejs</t>
  </si>
  <si>
    <t>08.610</t>
  </si>
  <si>
    <t>Kultūras pārvalde</t>
  </si>
  <si>
    <t>Tūrisma informācijas centrs</t>
  </si>
  <si>
    <t>Izglītība</t>
  </si>
  <si>
    <t>09.110</t>
  </si>
  <si>
    <t>Dobeles pirmsskolas izglītības iestāde "Zvaniņš"</t>
  </si>
  <si>
    <t>Dobeles pirmsskolas izglītības iestāde "Jāņtārpiņš"</t>
  </si>
  <si>
    <t>Jaunbērzes pagasta pirmsskolas izglītības iestāde "Minku parks"</t>
  </si>
  <si>
    <t>Annenieku pirmsskolas izglītības iestāde "Riekstiņš"</t>
  </si>
  <si>
    <t>Auru pirmsskolas izglītības iestāde "Auriņš"</t>
  </si>
  <si>
    <t>09.210</t>
  </si>
  <si>
    <t>Dobeles Valsts ģimnāzija</t>
  </si>
  <si>
    <t>Dobeles 1.vidusskola</t>
  </si>
  <si>
    <t>Dobeles sākumskola</t>
  </si>
  <si>
    <t>Mežinieku pamatskola</t>
  </si>
  <si>
    <t>Annenieku pamatskola</t>
  </si>
  <si>
    <t>Gardenes pamatskola</t>
  </si>
  <si>
    <t>Penkules pamatskola</t>
  </si>
  <si>
    <t>Bikstu pamatskola</t>
  </si>
  <si>
    <t>09.510</t>
  </si>
  <si>
    <t>Dobeles Mūzikas skola</t>
  </si>
  <si>
    <t>Dobeles Mākslas skola</t>
  </si>
  <si>
    <t>Dobeles Sporta skola</t>
  </si>
  <si>
    <t>09.810</t>
  </si>
  <si>
    <t>Dobeles Jaunatnes iniciatīvu un veselības centrs</t>
  </si>
  <si>
    <t>Pārējie izglītības pasākumi</t>
  </si>
  <si>
    <t>Norēķini par citu pašvaldību izglītības iestāžu sniegtiem pakalpojumiem</t>
  </si>
  <si>
    <t>09.820</t>
  </si>
  <si>
    <t>Bērzupes speciālā internātskola</t>
  </si>
  <si>
    <t>Izglītības pārvalde</t>
  </si>
  <si>
    <t>Sociālā aizsardzība</t>
  </si>
  <si>
    <t>10.400</t>
  </si>
  <si>
    <t>ĢAC Lejasstrazdi</t>
  </si>
  <si>
    <t>Grupu dzīvokļi</t>
  </si>
  <si>
    <t>Aprūpes mājās birojs</t>
  </si>
  <si>
    <t>Dotācijas sabiedriskajām organizācijām</t>
  </si>
  <si>
    <t>Bērze</t>
  </si>
  <si>
    <t>Dobeles pagasts</t>
  </si>
  <si>
    <t>Kredītu pamatsummas nomaksa</t>
  </si>
  <si>
    <t>01.720</t>
  </si>
  <si>
    <t>Kredītu procentu nomaksa</t>
  </si>
  <si>
    <t>10.910</t>
  </si>
  <si>
    <t>01.890</t>
  </si>
  <si>
    <t>Izdevumi neparedzētiem gadījumiem</t>
  </si>
  <si>
    <t>Biksti</t>
  </si>
  <si>
    <t>Dobeles pag.</t>
  </si>
  <si>
    <t>05.200</t>
  </si>
  <si>
    <t>Notekūdeņu apsaimniekošana</t>
  </si>
  <si>
    <t>Penkule</t>
  </si>
  <si>
    <t>Annenieki</t>
  </si>
  <si>
    <t>Jaunbērze</t>
  </si>
  <si>
    <t>06.200</t>
  </si>
  <si>
    <t>Teritoriju attīstība</t>
  </si>
  <si>
    <t>06.300</t>
  </si>
  <si>
    <t>Ūdensapgāde</t>
  </si>
  <si>
    <t>06.400</t>
  </si>
  <si>
    <t>Ielu apgaismošana</t>
  </si>
  <si>
    <t>Naudīte</t>
  </si>
  <si>
    <t>06.600</t>
  </si>
  <si>
    <t>Pārējā citur neklasificētā pašvaldību teritoriju un mājokļu apsaimniekošana</t>
  </si>
  <si>
    <t>Atlikums uz gada beigām</t>
  </si>
  <si>
    <t>Atlīdzība  1000</t>
  </si>
  <si>
    <t>Atalgojums  1100</t>
  </si>
  <si>
    <t>Soc.no-doklis  1200</t>
  </si>
  <si>
    <t>Preces, pa-kalpojumi  2000</t>
  </si>
  <si>
    <t>Dotācijas  3000</t>
  </si>
  <si>
    <t>Pamatlī-dzekļi  5000</t>
  </si>
  <si>
    <t>01.000</t>
  </si>
  <si>
    <t>Kopā:</t>
  </si>
  <si>
    <t>03.000</t>
  </si>
  <si>
    <t>04.730</t>
  </si>
  <si>
    <t>04.510</t>
  </si>
  <si>
    <t>04.000</t>
  </si>
  <si>
    <t>05.000</t>
  </si>
  <si>
    <t>06.000</t>
  </si>
  <si>
    <t>07.210</t>
  </si>
  <si>
    <t>10.700</t>
  </si>
  <si>
    <t>10.920</t>
  </si>
  <si>
    <t>08.000</t>
  </si>
  <si>
    <t>10.000</t>
  </si>
  <si>
    <t>Auri</t>
  </si>
  <si>
    <t>Zebrene</t>
  </si>
  <si>
    <t>Jaunbērzes pagasta pārvalde</t>
  </si>
  <si>
    <t>Sociālais dienests</t>
  </si>
  <si>
    <t>04.212</t>
  </si>
  <si>
    <t>Aizstrautnieku bibliotēka</t>
  </si>
  <si>
    <t>Lejasstrazdu bibliotēka</t>
  </si>
  <si>
    <t>Škibes bibliotēka</t>
  </si>
  <si>
    <t>Pilsētas noformēšana svētkos</t>
  </si>
  <si>
    <t>Māju pagalmu uzturēšana</t>
  </si>
  <si>
    <t>Sabiedriskās tualetes uzturēšana</t>
  </si>
  <si>
    <t>Kanalizācijas un ūdensvadu remonts un uzturēšana</t>
  </si>
  <si>
    <t>Elektromontāžas darbi</t>
  </si>
  <si>
    <t>Ielu apgaismojuma tīklu uzturēšana</t>
  </si>
  <si>
    <t>Elektroenerģija ielu apgaismojumam</t>
  </si>
  <si>
    <t>Gāzes apkures katlu apkalpošana</t>
  </si>
  <si>
    <t>Novada labiekārtošanas darbi</t>
  </si>
  <si>
    <t>Teritoriju kopšana</t>
  </si>
  <si>
    <t>Zaļumsaimniecība</t>
  </si>
  <si>
    <t>Klaiņojošu dzīvnieku apsaimniekošana</t>
  </si>
  <si>
    <t>Kapu saimniecība</t>
  </si>
  <si>
    <t>Sociālo pakalpojumu centrs</t>
  </si>
  <si>
    <t>Pieaugušo izglītības un uzņēmējdarbības atbalsta centrs</t>
  </si>
  <si>
    <t>Lietus kanalizācijas ierīkošanas darbi</t>
  </si>
  <si>
    <t>Speciālā pirmsskolas izglītības iestāde "Valodiņa"</t>
  </si>
  <si>
    <t>Nekustamā īpašuma apsaimniekošana</t>
  </si>
  <si>
    <t>04.430</t>
  </si>
  <si>
    <t>Būvvalde</t>
  </si>
  <si>
    <t>04.122</t>
  </si>
  <si>
    <t>Bezdarbnieki sabiedriskos darbos</t>
  </si>
  <si>
    <t>SPC projekts bērnu rehabilitācijai</t>
  </si>
  <si>
    <t>Sports pagastos</t>
  </si>
  <si>
    <t>Amatiermākslas kolektīvi</t>
  </si>
  <si>
    <t>PIUAC projekti NVA</t>
  </si>
  <si>
    <t>Bērnu rotaļu laukumu  uzturēšana</t>
  </si>
  <si>
    <t>Komunālā nodaļa</t>
  </si>
  <si>
    <t>Attīstības plānošanas nodaļa</t>
  </si>
  <si>
    <t>Brīvības iela 7</t>
  </si>
  <si>
    <t>Projekts -rehabilitācija dzīvesvietā</t>
  </si>
  <si>
    <t>8000/9000</t>
  </si>
  <si>
    <t>Pārējā citur neklasificētā kultūra</t>
  </si>
  <si>
    <t>2.pielikums</t>
  </si>
  <si>
    <t>"Dobeles novada pašvaldības</t>
  </si>
  <si>
    <t xml:space="preserve">Dobeles pirmsskolas izglītības iestāde "Spodrītis" </t>
  </si>
  <si>
    <t>Bikstu pagasta pārvalde</t>
  </si>
  <si>
    <t xml:space="preserve"> Dobeles sporta centrs</t>
  </si>
  <si>
    <t xml:space="preserve"> savstarpējie norēķini par uzturēšanos soc.iestādēs</t>
  </si>
  <si>
    <t>Invalīdu asistenti</t>
  </si>
  <si>
    <t>Dobeles Amatniecības un vispārizglītojošā vidusskola</t>
  </si>
  <si>
    <t>Ieguldījumi SIA "Dobeles un apkārtnes slimnīca" pamatkapitālā</t>
  </si>
  <si>
    <t>Pašvaldības dzīvojamā fonda uzturēšana</t>
  </si>
  <si>
    <t>Lejasstrazdu sākumskola</t>
  </si>
  <si>
    <t>Pabalsti svētku gadījumos, pabalsts aizgādņiem</t>
  </si>
  <si>
    <t>Latvijas Jaunatnes Olimpiāde</t>
  </si>
  <si>
    <t>SPC projekts pieaugušo rehabilitācijai</t>
  </si>
  <si>
    <t>Lauku ceļu rekonstrukcija</t>
  </si>
  <si>
    <t>04.510.</t>
  </si>
  <si>
    <t>Spodrības ielas rekonstrukcija Dobelē</t>
  </si>
  <si>
    <t>Projekts"Atver sirdi Zemgalē"</t>
  </si>
  <si>
    <t>Projekts"Veselības veicināšanna, slimību profilakse"</t>
  </si>
  <si>
    <t>Projekts"Pļavas iela 3"</t>
  </si>
  <si>
    <t>Projekts"Lifta izbūve Uzvaras 50"</t>
  </si>
  <si>
    <t>Projekts"Atelpas brīdis"</t>
  </si>
  <si>
    <t>Muzeja VKKF projekti</t>
  </si>
  <si>
    <t>01.111</t>
  </si>
  <si>
    <t>Sociālas palīdzības pabalsti</t>
  </si>
  <si>
    <t>Dobeles sākumskolas pārbūve</t>
  </si>
  <si>
    <t>Projekts"Karjeras atbalsts izglītības iestādēs"</t>
  </si>
  <si>
    <t>Dobeles VĢ mācību centra pārbūve</t>
  </si>
  <si>
    <t>Projekts "Individuālo kompetenču atbalsts"</t>
  </si>
  <si>
    <t>Projekts "Atbalsts priekšlaicīgai māc. pārtraukšanas samaz.</t>
  </si>
  <si>
    <t>Kaķenieku kultūras un sporta centrs</t>
  </si>
  <si>
    <t>PIUAC LAT-LIT projekts</t>
  </si>
  <si>
    <t>Dziesmu un deju svētki</t>
  </si>
  <si>
    <t>Projekts "Kapellas  izbūve"</t>
  </si>
  <si>
    <t>Pilsdrupu konservācijas darbi</t>
  </si>
  <si>
    <t>Atkritumu apsaimniekošana</t>
  </si>
  <si>
    <t>Lielgabarīta un dalīto atkritumu apsaimniekošana</t>
  </si>
  <si>
    <t>05.100</t>
  </si>
  <si>
    <t>Katoļu, Bīlenšteina ielu izbūve</t>
  </si>
  <si>
    <t>Skolas, Upes ielu pārbūve</t>
  </si>
  <si>
    <t>Finansēšana</t>
  </si>
  <si>
    <t>J.Kalniņa</t>
  </si>
  <si>
    <t xml:space="preserve">Finanšu un grāmatvedības nodaļas vadītāja </t>
  </si>
  <si>
    <t>budžets 2019.gadam."</t>
  </si>
  <si>
    <t>DOBELES NOVADA PAŠVALDĪBAS 2019.GADA PAMATBUDŽETA IZDEVUMI</t>
  </si>
  <si>
    <t>Krimūnu pirmskolas izglītības iestāde "Ābolītis"</t>
  </si>
  <si>
    <t>Izdevumi brīvprātīgo iniciatīvu izpildei</t>
  </si>
  <si>
    <t>Meliorācijas sistēmu atjaunošana</t>
  </si>
  <si>
    <t>Ārējās kanalizācijas pārbūve Apguldē</t>
  </si>
  <si>
    <t>Lielapguldes apsaimniekošana</t>
  </si>
  <si>
    <t>Dienesta viesnīcas uzturēšana</t>
  </si>
  <si>
    <t>Dobeles sākumskola  - Starpskolu strarēģiskā partnerība ERASMUS</t>
  </si>
  <si>
    <t>Uzvaras ielas rekonstrukcija</t>
  </si>
  <si>
    <t>DVĢ  DZC aprīkojuma iegāde</t>
  </si>
  <si>
    <t>Dienesta viesnīcas aprīkojums</t>
  </si>
  <si>
    <t>Projekts"Gaurata ezera salas likvidācija"</t>
  </si>
  <si>
    <t>DAVV projekts 8.5.1.0/16/J/001</t>
  </si>
  <si>
    <t>Bērzupes ERASMUS projekts</t>
  </si>
  <si>
    <t>1. vsk.  Erasmus projekts</t>
  </si>
  <si>
    <t>09.821</t>
  </si>
  <si>
    <t>PIUAC ENI-LLB projekts</t>
  </si>
  <si>
    <t>PII Valodiņa Erasmus projekts</t>
  </si>
  <si>
    <t>\</t>
  </si>
  <si>
    <t>Vēlēšanu komisija</t>
  </si>
  <si>
    <t>Dobeles kultūras nama renovācija, aprīkojums</t>
  </si>
  <si>
    <t>Brīvdabas estrāde</t>
  </si>
  <si>
    <t>Dobeles pilsētas stadiona rekon.</t>
  </si>
  <si>
    <t>Reemigracijas veicināšana</t>
  </si>
  <si>
    <t>Mūzikas skolas aprīkojums</t>
  </si>
  <si>
    <t>Līdzfinansējums centralizētās kanalizācijas pieslēgumu ierīkošanai</t>
  </si>
  <si>
    <t>Ielu rekonstrukcija</t>
  </si>
  <si>
    <t>Tiltu rekonstrukcija</t>
  </si>
  <si>
    <t>Novada teritorijas attīstība un uzturēšana</t>
  </si>
  <si>
    <t>Dobeles novada domes 31.01.2019</t>
  </si>
  <si>
    <t>saistošajiem noteikumiem Nr.1</t>
  </si>
  <si>
    <t>Procenti  4000</t>
  </si>
  <si>
    <t>Pabalsti  6000</t>
  </si>
  <si>
    <t>Transferti  7000</t>
  </si>
  <si>
    <t>Izglītības pārvalde ERASMUS</t>
  </si>
  <si>
    <t>Metodikas izstrāde darbam ar pieaugušām personam</t>
  </si>
  <si>
    <t>DAVV8.4.1.0/16/J/001</t>
  </si>
  <si>
    <t>Erasmus Bērzupe 2019-1-RO01-KA229-063115-3</t>
  </si>
  <si>
    <t>Ieguldījumi SIA  "Dobeles komunālie pakalpojumi" pamatkapitālā</t>
  </si>
  <si>
    <t>(ar grozījumiem 27.12.2019 Nr.317/14 )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</si>
</sst>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6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 Baltic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1"/>
      <name val="Times New Roman Baltic"/>
      <charset val="186"/>
    </font>
    <font>
      <i/>
      <sz val="10"/>
      <color indexed="8"/>
      <name val="Times New Roman"/>
      <family val="1"/>
      <charset val="186"/>
    </font>
    <font>
      <i/>
      <sz val="8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center" vertical="justify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Fill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Fill="1"/>
    <xf numFmtId="0" fontId="5" fillId="0" borderId="2" xfId="0" applyFont="1" applyBorder="1"/>
    <xf numFmtId="0" fontId="5" fillId="0" borderId="1" xfId="0" applyFont="1" applyBorder="1" applyAlignment="1">
      <alignment horizontal="center" vertical="justify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justify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/>
    <xf numFmtId="0" fontId="5" fillId="0" borderId="1" xfId="0" applyFont="1" applyBorder="1"/>
    <xf numFmtId="0" fontId="5" fillId="0" borderId="6" xfId="0" applyFont="1" applyBorder="1"/>
    <xf numFmtId="0" fontId="5" fillId="0" borderId="4" xfId="0" applyFont="1" applyBorder="1" applyAlignment="1">
      <alignment wrapText="1"/>
    </xf>
    <xf numFmtId="0" fontId="7" fillId="4" borderId="1" xfId="0" applyFont="1" applyFill="1" applyBorder="1"/>
    <xf numFmtId="0" fontId="7" fillId="4" borderId="4" xfId="0" applyFont="1" applyFill="1" applyBorder="1"/>
    <xf numFmtId="0" fontId="8" fillId="0" borderId="1" xfId="0" applyFont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3" fillId="0" borderId="1" xfId="0" applyFont="1" applyBorder="1"/>
    <xf numFmtId="0" fontId="3" fillId="0" borderId="7" xfId="0" applyFont="1" applyFill="1" applyBorder="1"/>
    <xf numFmtId="0" fontId="3" fillId="0" borderId="1" xfId="0" applyFont="1" applyFill="1" applyBorder="1"/>
    <xf numFmtId="0" fontId="3" fillId="0" borderId="7" xfId="0" applyFont="1" applyBorder="1"/>
    <xf numFmtId="0" fontId="3" fillId="3" borderId="1" xfId="0" applyFont="1" applyFill="1" applyBorder="1"/>
    <xf numFmtId="0" fontId="9" fillId="0" borderId="1" xfId="0" applyFont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7" fillId="0" borderId="1" xfId="0" applyFont="1" applyBorder="1"/>
    <xf numFmtId="0" fontId="9" fillId="4" borderId="1" xfId="0" applyFont="1" applyFill="1" applyBorder="1" applyAlignment="1">
      <alignment horizontal="left" wrapText="1"/>
    </xf>
    <xf numFmtId="0" fontId="7" fillId="0" borderId="7" xfId="0" applyFont="1" applyBorder="1"/>
    <xf numFmtId="0" fontId="7" fillId="0" borderId="1" xfId="0" applyFont="1" applyFill="1" applyBorder="1"/>
    <xf numFmtId="49" fontId="9" fillId="0" borderId="1" xfId="0" applyNumberFormat="1" applyFont="1" applyFill="1" applyBorder="1" applyAlignment="1">
      <alignment horizontal="left" wrapText="1"/>
    </xf>
    <xf numFmtId="0" fontId="3" fillId="0" borderId="1" xfId="0" applyNumberFormat="1" applyFont="1" applyFill="1" applyBorder="1"/>
    <xf numFmtId="1" fontId="3" fillId="0" borderId="1" xfId="0" applyNumberFormat="1" applyFont="1" applyFill="1" applyBorder="1"/>
    <xf numFmtId="2" fontId="7" fillId="0" borderId="1" xfId="0" applyNumberFormat="1" applyFont="1" applyFill="1" applyBorder="1"/>
    <xf numFmtId="49" fontId="3" fillId="0" borderId="0" xfId="0" applyNumberFormat="1" applyFont="1" applyFill="1"/>
    <xf numFmtId="0" fontId="7" fillId="4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7" fillId="4" borderId="1" xfId="0" quotePrefix="1" applyFont="1" applyFill="1" applyBorder="1"/>
    <xf numFmtId="0" fontId="7" fillId="0" borderId="1" xfId="0" quotePrefix="1" applyFont="1" applyFill="1" applyBorder="1"/>
    <xf numFmtId="0" fontId="3" fillId="0" borderId="1" xfId="0" quotePrefix="1" applyFont="1" applyFill="1" applyBorder="1"/>
    <xf numFmtId="0" fontId="3" fillId="0" borderId="1" xfId="0" quotePrefix="1" applyFont="1" applyBorder="1"/>
    <xf numFmtId="0" fontId="3" fillId="0" borderId="1" xfId="0" applyFont="1" applyBorder="1" applyAlignment="1">
      <alignment horizontal="justify" vertical="justify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7" fillId="4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/>
    </xf>
    <xf numFmtId="0" fontId="8" fillId="0" borderId="5" xfId="0" applyFont="1" applyBorder="1" applyAlignment="1">
      <alignment horizontal="left" wrapText="1"/>
    </xf>
    <xf numFmtId="49" fontId="8" fillId="0" borderId="5" xfId="0" applyNumberFormat="1" applyFont="1" applyBorder="1" applyAlignment="1">
      <alignment horizontal="left" wrapText="1"/>
    </xf>
    <xf numFmtId="0" fontId="8" fillId="0" borderId="9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164" fontId="8" fillId="0" borderId="0" xfId="0" applyNumberFormat="1" applyFont="1" applyFill="1" applyBorder="1" applyAlignment="1">
      <alignment horizontal="left" wrapText="1"/>
    </xf>
    <xf numFmtId="0" fontId="7" fillId="2" borderId="1" xfId="0" applyFont="1" applyFill="1" applyBorder="1"/>
    <xf numFmtId="0" fontId="7" fillId="0" borderId="4" xfId="0" applyFont="1" applyFill="1" applyBorder="1"/>
    <xf numFmtId="0" fontId="7" fillId="0" borderId="0" xfId="0" applyFont="1" applyBorder="1"/>
    <xf numFmtId="0" fontId="7" fillId="0" borderId="2" xfId="0" applyFont="1" applyFill="1" applyBorder="1" applyAlignment="1">
      <alignment wrapText="1"/>
    </xf>
    <xf numFmtId="0" fontId="11" fillId="0" borderId="0" xfId="0" applyFont="1" applyBorder="1"/>
    <xf numFmtId="0" fontId="3" fillId="0" borderId="8" xfId="0" applyFont="1" applyBorder="1"/>
    <xf numFmtId="0" fontId="12" fillId="0" borderId="0" xfId="0" applyFont="1" applyBorder="1"/>
    <xf numFmtId="49" fontId="9" fillId="4" borderId="1" xfId="0" applyNumberFormat="1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wrapText="1"/>
    </xf>
    <xf numFmtId="0" fontId="3" fillId="3" borderId="7" xfId="0" applyFont="1" applyFill="1" applyBorder="1"/>
    <xf numFmtId="0" fontId="7" fillId="3" borderId="1" xfId="0" quotePrefix="1" applyFont="1" applyFill="1" applyBorder="1"/>
    <xf numFmtId="0" fontId="7" fillId="3" borderId="1" xfId="0" applyFont="1" applyFill="1" applyBorder="1"/>
    <xf numFmtId="49" fontId="8" fillId="3" borderId="5" xfId="0" applyNumberFormat="1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7" fillId="2" borderId="4" xfId="0" applyFont="1" applyFill="1" applyBorder="1"/>
    <xf numFmtId="0" fontId="7" fillId="3" borderId="0" xfId="0" applyFont="1" applyFill="1" applyBorder="1"/>
    <xf numFmtId="0" fontId="9" fillId="4" borderId="5" xfId="0" applyFont="1" applyFill="1" applyBorder="1" applyAlignment="1">
      <alignment horizontal="left" wrapText="1"/>
    </xf>
    <xf numFmtId="0" fontId="4" fillId="3" borderId="0" xfId="0" applyFont="1" applyFill="1" applyAlignment="1">
      <alignment horizontal="right"/>
    </xf>
    <xf numFmtId="0" fontId="9" fillId="3" borderId="1" xfId="0" applyFont="1" applyFill="1" applyBorder="1" applyAlignment="1">
      <alignment horizontal="left" wrapText="1"/>
    </xf>
    <xf numFmtId="0" fontId="7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right" vertical="center" wrapText="1"/>
    </xf>
    <xf numFmtId="49" fontId="7" fillId="4" borderId="1" xfId="0" applyNumberFormat="1" applyFont="1" applyFill="1" applyBorder="1" applyAlignment="1">
      <alignment horizontal="center"/>
    </xf>
    <xf numFmtId="0" fontId="13" fillId="3" borderId="0" xfId="0" applyFont="1" applyFill="1" applyAlignment="1">
      <alignment horizontal="right"/>
    </xf>
    <xf numFmtId="0" fontId="5" fillId="0" borderId="2" xfId="0" applyFont="1" applyBorder="1" applyAlignment="1">
      <alignment horizontal="center"/>
    </xf>
    <xf numFmtId="0" fontId="8" fillId="5" borderId="1" xfId="0" applyFont="1" applyFill="1" applyBorder="1" applyAlignment="1">
      <alignment horizontal="left" wrapText="1"/>
    </xf>
    <xf numFmtId="0" fontId="3" fillId="5" borderId="1" xfId="0" applyFont="1" applyFill="1" applyBorder="1"/>
    <xf numFmtId="0" fontId="9" fillId="5" borderId="1" xfId="0" applyFont="1" applyFill="1" applyBorder="1" applyAlignment="1">
      <alignment horizontal="left" wrapText="1"/>
    </xf>
    <xf numFmtId="0" fontId="7" fillId="5" borderId="1" xfId="0" applyFont="1" applyFill="1" applyBorder="1"/>
    <xf numFmtId="49" fontId="7" fillId="5" borderId="1" xfId="0" applyNumberFormat="1" applyFont="1" applyFill="1" applyBorder="1" applyAlignment="1">
      <alignment horizontal="center"/>
    </xf>
    <xf numFmtId="0" fontId="8" fillId="5" borderId="0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horizontal="left" wrapText="1"/>
    </xf>
    <xf numFmtId="0" fontId="5" fillId="5" borderId="1" xfId="0" applyFont="1" applyFill="1" applyBorder="1"/>
    <xf numFmtId="0" fontId="5" fillId="5" borderId="7" xfId="0" applyFont="1" applyFill="1" applyBorder="1"/>
    <xf numFmtId="49" fontId="3" fillId="0" borderId="0" xfId="0" applyNumberFormat="1" applyFont="1"/>
    <xf numFmtId="0" fontId="3" fillId="3" borderId="1" xfId="0" applyNumberFormat="1" applyFont="1" applyFill="1" applyBorder="1" applyAlignment="1">
      <alignment horizontal="center"/>
    </xf>
    <xf numFmtId="0" fontId="3" fillId="3" borderId="0" xfId="0" applyFont="1" applyFill="1"/>
    <xf numFmtId="0" fontId="15" fillId="3" borderId="0" xfId="0" applyFont="1" applyFill="1" applyAlignment="1">
      <alignment horizontal="right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usernames" Target="revisions/userNames1.xml"/><Relationship Id="rId4" Type="http://schemas.openxmlformats.org/officeDocument/2006/relationships/theme" Target="theme/theme1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1522" Type="http://schemas.openxmlformats.org/officeDocument/2006/relationships/revisionLog" Target="revisionLog1522.xml"/><Relationship Id="rId1543" Type="http://schemas.openxmlformats.org/officeDocument/2006/relationships/revisionLog" Target="revisionLog1543.xml"/><Relationship Id="rId1585" Type="http://schemas.openxmlformats.org/officeDocument/2006/relationships/revisionLog" Target="revisionLog1585.xml"/><Relationship Id="rId1564" Type="http://schemas.openxmlformats.org/officeDocument/2006/relationships/revisionLog" Target="revisionLog1564.xml"/><Relationship Id="rId1466" Type="http://schemas.openxmlformats.org/officeDocument/2006/relationships/revisionLog" Target="revisionLog1466.xml"/><Relationship Id="rId1631" Type="http://schemas.openxmlformats.org/officeDocument/2006/relationships/revisionLog" Target="revisionLog1631.xml"/><Relationship Id="rId1610" Type="http://schemas.openxmlformats.org/officeDocument/2006/relationships/revisionLog" Target="revisionLog1610.xml"/><Relationship Id="rId1615" Type="http://schemas.openxmlformats.org/officeDocument/2006/relationships/revisionLog" Target="revisionLog1615.xml"/><Relationship Id="rId1636" Type="http://schemas.openxmlformats.org/officeDocument/2006/relationships/revisionLog" Target="revisionLog1636.xml"/><Relationship Id="rId1580" Type="http://schemas.openxmlformats.org/officeDocument/2006/relationships/revisionLog" Target="revisionLog1580.xml"/><Relationship Id="rId1487" Type="http://schemas.openxmlformats.org/officeDocument/2006/relationships/revisionLog" Target="revisionLog1487.xml"/><Relationship Id="rId1517" Type="http://schemas.openxmlformats.org/officeDocument/2006/relationships/revisionLog" Target="revisionLog1517.xml"/><Relationship Id="rId1538" Type="http://schemas.openxmlformats.org/officeDocument/2006/relationships/revisionLog" Target="revisionLog1538.xml"/><Relationship Id="rId1482" Type="http://schemas.openxmlformats.org/officeDocument/2006/relationships/revisionLog" Target="revisionLog1482.xml"/><Relationship Id="rId1533" Type="http://schemas.openxmlformats.org/officeDocument/2006/relationships/revisionLog" Target="revisionLog1533.xml"/><Relationship Id="rId1596" Type="http://schemas.openxmlformats.org/officeDocument/2006/relationships/revisionLog" Target="revisionLog1596.xml"/><Relationship Id="rId1512" Type="http://schemas.openxmlformats.org/officeDocument/2006/relationships/revisionLog" Target="revisionLog1512.xml"/><Relationship Id="rId1575" Type="http://schemas.openxmlformats.org/officeDocument/2006/relationships/revisionLog" Target="revisionLog1575.xml"/><Relationship Id="rId1554" Type="http://schemas.openxmlformats.org/officeDocument/2006/relationships/revisionLog" Target="revisionLog1554.xml"/><Relationship Id="rId1559" Type="http://schemas.openxmlformats.org/officeDocument/2006/relationships/revisionLog" Target="revisionLog1559.xml"/><Relationship Id="rId1570" Type="http://schemas.openxmlformats.org/officeDocument/2006/relationships/revisionLog" Target="revisionLog1570.xml"/><Relationship Id="rId1600" Type="http://schemas.openxmlformats.org/officeDocument/2006/relationships/revisionLog" Target="revisionLog1600.xml"/><Relationship Id="rId1621" Type="http://schemas.openxmlformats.org/officeDocument/2006/relationships/revisionLog" Target="revisionLog1621.xml"/><Relationship Id="rId1626" Type="http://schemas.openxmlformats.org/officeDocument/2006/relationships/revisionLog" Target="revisionLog1626.xml"/><Relationship Id="rId1591" Type="http://schemas.openxmlformats.org/officeDocument/2006/relationships/revisionLog" Target="revisionLog1591.xml"/><Relationship Id="rId1605" Type="http://schemas.openxmlformats.org/officeDocument/2006/relationships/revisionLog" Target="revisionLog1605.xml"/><Relationship Id="rId1477" Type="http://schemas.openxmlformats.org/officeDocument/2006/relationships/revisionLog" Target="revisionLog1477.xml"/><Relationship Id="rId1498" Type="http://schemas.openxmlformats.org/officeDocument/2006/relationships/revisionLog" Target="revisionLog1498.xml"/><Relationship Id="rId1493" Type="http://schemas.openxmlformats.org/officeDocument/2006/relationships/revisionLog" Target="revisionLog1493.xml"/><Relationship Id="rId1472" Type="http://schemas.openxmlformats.org/officeDocument/2006/relationships/revisionLog" Target="revisionLog1472.xml"/><Relationship Id="rId1507" Type="http://schemas.openxmlformats.org/officeDocument/2006/relationships/revisionLog" Target="revisionLog1507.xml"/><Relationship Id="rId1528" Type="http://schemas.openxmlformats.org/officeDocument/2006/relationships/revisionLog" Target="revisionLog1528.xml"/><Relationship Id="rId1544" Type="http://schemas.openxmlformats.org/officeDocument/2006/relationships/revisionLog" Target="revisionLog1544.xml"/><Relationship Id="rId1565" Type="http://schemas.openxmlformats.org/officeDocument/2006/relationships/revisionLog" Target="revisionLog1565.xml"/><Relationship Id="rId1523" Type="http://schemas.openxmlformats.org/officeDocument/2006/relationships/revisionLog" Target="revisionLog1523.xml"/><Relationship Id="rId1586" Type="http://schemas.openxmlformats.org/officeDocument/2006/relationships/revisionLog" Target="revisionLog1586.xml"/><Relationship Id="rId1502" Type="http://schemas.openxmlformats.org/officeDocument/2006/relationships/revisionLog" Target="revisionLog1502.xml"/><Relationship Id="rId1549" Type="http://schemas.openxmlformats.org/officeDocument/2006/relationships/revisionLog" Target="revisionLog1549.xml"/><Relationship Id="rId1611" Type="http://schemas.openxmlformats.org/officeDocument/2006/relationships/revisionLog" Target="revisionLog1611.xml"/><Relationship Id="rId1581" Type="http://schemas.openxmlformats.org/officeDocument/2006/relationships/revisionLog" Target="revisionLog1581.xml"/><Relationship Id="rId1637" Type="http://schemas.openxmlformats.org/officeDocument/2006/relationships/revisionLog" Target="revisionLog1637.xml"/><Relationship Id="rId1560" Type="http://schemas.openxmlformats.org/officeDocument/2006/relationships/revisionLog" Target="revisionLog1560.xml"/><Relationship Id="rId1616" Type="http://schemas.openxmlformats.org/officeDocument/2006/relationships/revisionLog" Target="revisionLog1616.xml"/><Relationship Id="rId1488" Type="http://schemas.openxmlformats.org/officeDocument/2006/relationships/revisionLog" Target="revisionLog1488.xml"/><Relationship Id="rId1518" Type="http://schemas.openxmlformats.org/officeDocument/2006/relationships/revisionLog" Target="revisionLog1518.xml"/><Relationship Id="rId1632" Type="http://schemas.openxmlformats.org/officeDocument/2006/relationships/revisionLog" Target="revisionLog1632.xml"/><Relationship Id="rId1467" Type="http://schemas.openxmlformats.org/officeDocument/2006/relationships/revisionLog" Target="revisionLog1467.xml"/><Relationship Id="rId1483" Type="http://schemas.openxmlformats.org/officeDocument/2006/relationships/revisionLog" Target="revisionLog1483.xml"/><Relationship Id="rId1555" Type="http://schemas.openxmlformats.org/officeDocument/2006/relationships/revisionLog" Target="revisionLog1555.xml"/><Relationship Id="rId1534" Type="http://schemas.openxmlformats.org/officeDocument/2006/relationships/revisionLog" Target="revisionLog1534.xml"/><Relationship Id="rId1513" Type="http://schemas.openxmlformats.org/officeDocument/2006/relationships/revisionLog" Target="revisionLog1513.xml"/><Relationship Id="rId1576" Type="http://schemas.openxmlformats.org/officeDocument/2006/relationships/revisionLog" Target="revisionLog1576.xml"/><Relationship Id="rId1539" Type="http://schemas.openxmlformats.org/officeDocument/2006/relationships/revisionLog" Target="revisionLog1539.xml"/><Relationship Id="rId1571" Type="http://schemas.openxmlformats.org/officeDocument/2006/relationships/revisionLog" Target="revisionLog1571.xml"/><Relationship Id="rId1597" Type="http://schemas.openxmlformats.org/officeDocument/2006/relationships/revisionLog" Target="revisionLog1597.xml"/><Relationship Id="rId1601" Type="http://schemas.openxmlformats.org/officeDocument/2006/relationships/revisionLog" Target="revisionLog1601.xml"/><Relationship Id="rId1550" Type="http://schemas.openxmlformats.org/officeDocument/2006/relationships/revisionLog" Target="revisionLog1550.xml"/><Relationship Id="rId1592" Type="http://schemas.openxmlformats.org/officeDocument/2006/relationships/revisionLog" Target="revisionLog1592.xml"/><Relationship Id="rId1627" Type="http://schemas.openxmlformats.org/officeDocument/2006/relationships/revisionLog" Target="revisionLog1627.xml"/><Relationship Id="rId1606" Type="http://schemas.openxmlformats.org/officeDocument/2006/relationships/revisionLog" Target="revisionLog1606.xml"/><Relationship Id="rId1622" Type="http://schemas.openxmlformats.org/officeDocument/2006/relationships/revisionLog" Target="revisionLog1622.xml"/><Relationship Id="rId1499" Type="http://schemas.openxmlformats.org/officeDocument/2006/relationships/revisionLog" Target="revisionLog1499.xml"/><Relationship Id="rId1508" Type="http://schemas.openxmlformats.org/officeDocument/2006/relationships/revisionLog" Target="revisionLog1508.xml"/><Relationship Id="rId1473" Type="http://schemas.openxmlformats.org/officeDocument/2006/relationships/revisionLog" Target="revisionLog1473.xml"/><Relationship Id="rId1478" Type="http://schemas.openxmlformats.org/officeDocument/2006/relationships/revisionLog" Target="revisionLog1478.xml"/><Relationship Id="rId1524" Type="http://schemas.openxmlformats.org/officeDocument/2006/relationships/revisionLog" Target="revisionLog1524.xml"/><Relationship Id="rId1545" Type="http://schemas.openxmlformats.org/officeDocument/2006/relationships/revisionLog" Target="revisionLog1545.xml"/><Relationship Id="rId1503" Type="http://schemas.openxmlformats.org/officeDocument/2006/relationships/revisionLog" Target="revisionLog1503.xml"/><Relationship Id="rId1494" Type="http://schemas.openxmlformats.org/officeDocument/2006/relationships/revisionLog" Target="revisionLog1494.xml"/><Relationship Id="rId1529" Type="http://schemas.openxmlformats.org/officeDocument/2006/relationships/revisionLog" Target="revisionLog1529.xml"/><Relationship Id="rId1566" Type="http://schemas.openxmlformats.org/officeDocument/2006/relationships/revisionLog" Target="revisionLog1566.xml"/><Relationship Id="rId1587" Type="http://schemas.openxmlformats.org/officeDocument/2006/relationships/revisionLog" Target="revisionLog1587.xml"/><Relationship Id="rId1582" Type="http://schemas.openxmlformats.org/officeDocument/2006/relationships/revisionLog" Target="revisionLog1582.xml"/><Relationship Id="rId1561" Type="http://schemas.openxmlformats.org/officeDocument/2006/relationships/revisionLog" Target="revisionLog1561.xml"/><Relationship Id="rId1540" Type="http://schemas.openxmlformats.org/officeDocument/2006/relationships/revisionLog" Target="revisionLog1540.xml"/><Relationship Id="rId1638" Type="http://schemas.openxmlformats.org/officeDocument/2006/relationships/revisionLog" Target="revisionLog1638.xml"/><Relationship Id="rId1617" Type="http://schemas.openxmlformats.org/officeDocument/2006/relationships/revisionLog" Target="revisionLog1617.xml"/><Relationship Id="rId1633" Type="http://schemas.openxmlformats.org/officeDocument/2006/relationships/revisionLog" Target="revisionLog1633.xml"/><Relationship Id="rId1489" Type="http://schemas.openxmlformats.org/officeDocument/2006/relationships/revisionLog" Target="revisionLog1489.xml"/><Relationship Id="rId1468" Type="http://schemas.openxmlformats.org/officeDocument/2006/relationships/revisionLog" Target="revisionLog1468.xml"/><Relationship Id="rId1612" Type="http://schemas.openxmlformats.org/officeDocument/2006/relationships/revisionLog" Target="revisionLog1612.xml"/><Relationship Id="rId1590" Type="http://schemas.openxmlformats.org/officeDocument/2006/relationships/revisionLog" Target="revisionLog1590.xml"/><Relationship Id="rId1625" Type="http://schemas.openxmlformats.org/officeDocument/2006/relationships/revisionLog" Target="revisionLog1625.xml"/><Relationship Id="rId1641" Type="http://schemas.openxmlformats.org/officeDocument/2006/relationships/revisionLog" Target="revisionLog1641.xml"/><Relationship Id="rId1476" Type="http://schemas.openxmlformats.org/officeDocument/2006/relationships/revisionLog" Target="revisionLog1476.xml"/><Relationship Id="rId1620" Type="http://schemas.openxmlformats.org/officeDocument/2006/relationships/revisionLog" Target="revisionLog1620.xml"/><Relationship Id="rId1535" Type="http://schemas.openxmlformats.org/officeDocument/2006/relationships/revisionLog" Target="revisionLog1535.xml"/><Relationship Id="rId1514" Type="http://schemas.openxmlformats.org/officeDocument/2006/relationships/revisionLog" Target="revisionLog1514.xml"/><Relationship Id="rId1519" Type="http://schemas.openxmlformats.org/officeDocument/2006/relationships/revisionLog" Target="revisionLog1519.xml"/><Relationship Id="rId1484" Type="http://schemas.openxmlformats.org/officeDocument/2006/relationships/revisionLog" Target="revisionLog1484.xml"/><Relationship Id="rId1471" Type="http://schemas.openxmlformats.org/officeDocument/2006/relationships/revisionLog" Target="revisionLog1471.xml"/><Relationship Id="rId1548" Type="http://schemas.openxmlformats.org/officeDocument/2006/relationships/revisionLog" Target="revisionLog1548.xml"/><Relationship Id="rId1501" Type="http://schemas.openxmlformats.org/officeDocument/2006/relationships/revisionLog" Target="revisionLog1501.xml"/><Relationship Id="rId1497" Type="http://schemas.openxmlformats.org/officeDocument/2006/relationships/revisionLog" Target="revisionLog1497.xml"/><Relationship Id="rId1492" Type="http://schemas.openxmlformats.org/officeDocument/2006/relationships/revisionLog" Target="revisionLog1492.xml"/><Relationship Id="rId1506" Type="http://schemas.openxmlformats.org/officeDocument/2006/relationships/revisionLog" Target="revisionLog1506.xml"/><Relationship Id="rId1527" Type="http://schemas.openxmlformats.org/officeDocument/2006/relationships/revisionLog" Target="revisionLog1527.xml"/><Relationship Id="rId1569" Type="http://schemas.openxmlformats.org/officeDocument/2006/relationships/revisionLog" Target="revisionLog1569.xml"/><Relationship Id="rId1577" Type="http://schemas.openxmlformats.org/officeDocument/2006/relationships/revisionLog" Target="revisionLog1577.xml"/><Relationship Id="rId1598" Type="http://schemas.openxmlformats.org/officeDocument/2006/relationships/revisionLog" Target="revisionLog1598.xml"/><Relationship Id="rId1556" Type="http://schemas.openxmlformats.org/officeDocument/2006/relationships/revisionLog" Target="revisionLog1556.xml"/><Relationship Id="rId1572" Type="http://schemas.openxmlformats.org/officeDocument/2006/relationships/revisionLog" Target="revisionLog1572.xml"/><Relationship Id="rId1551" Type="http://schemas.openxmlformats.org/officeDocument/2006/relationships/revisionLog" Target="revisionLog1551.xml"/><Relationship Id="rId1593" Type="http://schemas.openxmlformats.org/officeDocument/2006/relationships/revisionLog" Target="revisionLog1593.xml"/><Relationship Id="rId1530" Type="http://schemas.openxmlformats.org/officeDocument/2006/relationships/revisionLog" Target="revisionLog1530.xml"/><Relationship Id="rId1607" Type="http://schemas.openxmlformats.org/officeDocument/2006/relationships/revisionLog" Target="revisionLog1607.xml"/><Relationship Id="rId1628" Type="http://schemas.openxmlformats.org/officeDocument/2006/relationships/revisionLog" Target="revisionLog1628.xml"/><Relationship Id="rId1623" Type="http://schemas.openxmlformats.org/officeDocument/2006/relationships/revisionLog" Target="revisionLog1623.xml"/><Relationship Id="rId1602" Type="http://schemas.openxmlformats.org/officeDocument/2006/relationships/revisionLog" Target="revisionLog1602.xml"/><Relationship Id="rId1479" Type="http://schemas.openxmlformats.org/officeDocument/2006/relationships/revisionLog" Target="revisionLog1479.xml"/><Relationship Id="rId1504" Type="http://schemas.openxmlformats.org/officeDocument/2006/relationships/revisionLog" Target="revisionLog1504.xml"/><Relationship Id="rId1490" Type="http://schemas.openxmlformats.org/officeDocument/2006/relationships/revisionLog" Target="revisionLog1490.xml"/><Relationship Id="rId1525" Type="http://schemas.openxmlformats.org/officeDocument/2006/relationships/revisionLog" Target="revisionLog1525.xml"/><Relationship Id="rId1509" Type="http://schemas.openxmlformats.org/officeDocument/2006/relationships/revisionLog" Target="revisionLog1509.xml"/><Relationship Id="rId1474" Type="http://schemas.openxmlformats.org/officeDocument/2006/relationships/revisionLog" Target="revisionLog1474.xml"/><Relationship Id="rId1495" Type="http://schemas.openxmlformats.org/officeDocument/2006/relationships/revisionLog" Target="revisionLog1495.xml"/><Relationship Id="rId1588" Type="http://schemas.openxmlformats.org/officeDocument/2006/relationships/revisionLog" Target="revisionLog1588.xml"/><Relationship Id="rId1546" Type="http://schemas.openxmlformats.org/officeDocument/2006/relationships/revisionLog" Target="revisionLog1546.xml"/><Relationship Id="rId1567" Type="http://schemas.openxmlformats.org/officeDocument/2006/relationships/revisionLog" Target="revisionLog1567.xml"/><Relationship Id="rId1583" Type="http://schemas.openxmlformats.org/officeDocument/2006/relationships/revisionLog" Target="revisionLog1583.xml"/><Relationship Id="rId1541" Type="http://schemas.openxmlformats.org/officeDocument/2006/relationships/revisionLog" Target="revisionLog1541.xml"/><Relationship Id="rId1562" Type="http://schemas.openxmlformats.org/officeDocument/2006/relationships/revisionLog" Target="revisionLog1562.xml"/><Relationship Id="rId1520" Type="http://schemas.openxmlformats.org/officeDocument/2006/relationships/revisionLog" Target="revisionLog1520.xml"/><Relationship Id="rId1618" Type="http://schemas.openxmlformats.org/officeDocument/2006/relationships/revisionLog" Target="revisionLog1618.xml"/><Relationship Id="rId1639" Type="http://schemas.openxmlformats.org/officeDocument/2006/relationships/revisionLog" Target="revisionLog1639.xml"/><Relationship Id="rId1634" Type="http://schemas.openxmlformats.org/officeDocument/2006/relationships/revisionLog" Target="revisionLog1634.xml"/><Relationship Id="rId1613" Type="http://schemas.openxmlformats.org/officeDocument/2006/relationships/revisionLog" Target="revisionLog1613.xml"/><Relationship Id="rId1469" Type="http://schemas.openxmlformats.org/officeDocument/2006/relationships/revisionLog" Target="revisionLog1469.xml"/><Relationship Id="rId1480" Type="http://schemas.openxmlformats.org/officeDocument/2006/relationships/revisionLog" Target="revisionLog1480.xml"/><Relationship Id="rId1485" Type="http://schemas.openxmlformats.org/officeDocument/2006/relationships/revisionLog" Target="revisionLog1485.xml"/><Relationship Id="rId1599" Type="http://schemas.openxmlformats.org/officeDocument/2006/relationships/revisionLog" Target="revisionLog1599.xml"/><Relationship Id="rId1515" Type="http://schemas.openxmlformats.org/officeDocument/2006/relationships/revisionLog" Target="revisionLog1515.xml"/><Relationship Id="rId1557" Type="http://schemas.openxmlformats.org/officeDocument/2006/relationships/revisionLog" Target="revisionLog1557.xml"/><Relationship Id="rId1536" Type="http://schemas.openxmlformats.org/officeDocument/2006/relationships/revisionLog" Target="revisionLog1536.xml"/><Relationship Id="rId1578" Type="http://schemas.openxmlformats.org/officeDocument/2006/relationships/revisionLog" Target="revisionLog1578.xml"/><Relationship Id="rId1510" Type="http://schemas.openxmlformats.org/officeDocument/2006/relationships/revisionLog" Target="revisionLog1510.xml"/><Relationship Id="rId1552" Type="http://schemas.openxmlformats.org/officeDocument/2006/relationships/revisionLog" Target="revisionLog1552.xml"/><Relationship Id="rId1531" Type="http://schemas.openxmlformats.org/officeDocument/2006/relationships/revisionLog" Target="revisionLog1531.xml"/><Relationship Id="rId1603" Type="http://schemas.openxmlformats.org/officeDocument/2006/relationships/revisionLog" Target="revisionLog1603.xml"/><Relationship Id="rId1629" Type="http://schemas.openxmlformats.org/officeDocument/2006/relationships/revisionLog" Target="revisionLog1629.xml"/><Relationship Id="rId1594" Type="http://schemas.openxmlformats.org/officeDocument/2006/relationships/revisionLog" Target="revisionLog1594.xml"/><Relationship Id="rId1624" Type="http://schemas.openxmlformats.org/officeDocument/2006/relationships/revisionLog" Target="revisionLog1624.xml"/><Relationship Id="rId1608" Type="http://schemas.openxmlformats.org/officeDocument/2006/relationships/revisionLog" Target="revisionLog1608.xml"/><Relationship Id="rId1573" Type="http://schemas.openxmlformats.org/officeDocument/2006/relationships/revisionLog" Target="revisionLog1573.xml"/><Relationship Id="rId1496" Type="http://schemas.openxmlformats.org/officeDocument/2006/relationships/revisionLog" Target="revisionLog1496.xml"/><Relationship Id="rId1640" Type="http://schemas.openxmlformats.org/officeDocument/2006/relationships/revisionLog" Target="revisionLog1640.xml"/><Relationship Id="rId1475" Type="http://schemas.openxmlformats.org/officeDocument/2006/relationships/revisionLog" Target="revisionLog1475.xml"/><Relationship Id="rId1526" Type="http://schemas.openxmlformats.org/officeDocument/2006/relationships/revisionLog" Target="revisionLog1526.xml"/><Relationship Id="rId1542" Type="http://schemas.openxmlformats.org/officeDocument/2006/relationships/revisionLog" Target="revisionLog1542.xml"/><Relationship Id="rId1568" Type="http://schemas.openxmlformats.org/officeDocument/2006/relationships/revisionLog" Target="revisionLog1568.xml"/><Relationship Id="rId1470" Type="http://schemas.openxmlformats.org/officeDocument/2006/relationships/revisionLog" Target="revisionLog1470.xml"/><Relationship Id="rId1547" Type="http://schemas.openxmlformats.org/officeDocument/2006/relationships/revisionLog" Target="revisionLog1547.xml"/><Relationship Id="rId1589" Type="http://schemas.openxmlformats.org/officeDocument/2006/relationships/revisionLog" Target="revisionLog1589.xml"/><Relationship Id="rId1491" Type="http://schemas.openxmlformats.org/officeDocument/2006/relationships/revisionLog" Target="revisionLog1491.xml"/><Relationship Id="rId1505" Type="http://schemas.openxmlformats.org/officeDocument/2006/relationships/revisionLog" Target="revisionLog1505.xml"/><Relationship Id="rId1521" Type="http://schemas.openxmlformats.org/officeDocument/2006/relationships/revisionLog" Target="revisionLog1521.xml"/><Relationship Id="rId1500" Type="http://schemas.openxmlformats.org/officeDocument/2006/relationships/revisionLog" Target="revisionLog1500.xml"/><Relationship Id="rId1563" Type="http://schemas.openxmlformats.org/officeDocument/2006/relationships/revisionLog" Target="revisionLog1563.xml"/><Relationship Id="rId1619" Type="http://schemas.openxmlformats.org/officeDocument/2006/relationships/revisionLog" Target="revisionLog1619.xml"/><Relationship Id="rId1635" Type="http://schemas.openxmlformats.org/officeDocument/2006/relationships/revisionLog" Target="revisionLog1635.xml"/><Relationship Id="rId1614" Type="http://schemas.openxmlformats.org/officeDocument/2006/relationships/revisionLog" Target="revisionLog1614.xml"/><Relationship Id="rId1584" Type="http://schemas.openxmlformats.org/officeDocument/2006/relationships/revisionLog" Target="revisionLog1584.xml"/><Relationship Id="rId1465" Type="http://schemas.openxmlformats.org/officeDocument/2006/relationships/revisionLog" Target="revisionLog1465.xml"/><Relationship Id="rId1486" Type="http://schemas.openxmlformats.org/officeDocument/2006/relationships/revisionLog" Target="revisionLog1486.xml"/><Relationship Id="rId1630" Type="http://schemas.openxmlformats.org/officeDocument/2006/relationships/revisionLog" Target="revisionLog1630.xml"/><Relationship Id="rId1537" Type="http://schemas.openxmlformats.org/officeDocument/2006/relationships/revisionLog" Target="revisionLog1537.xml"/><Relationship Id="rId1481" Type="http://schemas.openxmlformats.org/officeDocument/2006/relationships/revisionLog" Target="revisionLog1481.xml"/><Relationship Id="rId1558" Type="http://schemas.openxmlformats.org/officeDocument/2006/relationships/revisionLog" Target="revisionLog1558.xml"/><Relationship Id="rId1579" Type="http://schemas.openxmlformats.org/officeDocument/2006/relationships/revisionLog" Target="revisionLog1579.xml"/><Relationship Id="rId1532" Type="http://schemas.openxmlformats.org/officeDocument/2006/relationships/revisionLog" Target="revisionLog1532.xml"/><Relationship Id="rId1516" Type="http://schemas.openxmlformats.org/officeDocument/2006/relationships/revisionLog" Target="revisionLog1516.xml"/><Relationship Id="rId1511" Type="http://schemas.openxmlformats.org/officeDocument/2006/relationships/revisionLog" Target="revisionLog1511.xml"/><Relationship Id="rId1604" Type="http://schemas.openxmlformats.org/officeDocument/2006/relationships/revisionLog" Target="revisionLog1604.xml"/><Relationship Id="rId1574" Type="http://schemas.openxmlformats.org/officeDocument/2006/relationships/revisionLog" Target="revisionLog1574.xml"/><Relationship Id="rId1595" Type="http://schemas.openxmlformats.org/officeDocument/2006/relationships/revisionLog" Target="revisionLog1595.xml"/><Relationship Id="rId1609" Type="http://schemas.openxmlformats.org/officeDocument/2006/relationships/revisionLog" Target="revisionLog1609.xml"/><Relationship Id="rId1553" Type="http://schemas.openxmlformats.org/officeDocument/2006/relationships/revisionLog" Target="revisionLog155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29CB7E0-8EE3-4183-8C5E-DD98B156AF33}" diskRevisions="1" revisionId="10796" protected="1">
  <header guid="{86964DCF-9FD0-48E8-ABA9-5A1FF337757A}" dateTime="2019-12-09T11:36:17" maxSheetId="4" userName="Natalija Vdobčenko" r:id="rId1465" minRId="10215">
    <sheetIdMap count="3">
      <sheetId val="1"/>
      <sheetId val="2"/>
      <sheetId val="3"/>
    </sheetIdMap>
  </header>
  <header guid="{993F23D2-E32F-444B-8BF5-BB26B327E8F4}" dateTime="2019-12-09T11:37:06" maxSheetId="4" userName="Natalija Vdobčenko" r:id="rId1466" minRId="10216" maxRId="10217">
    <sheetIdMap count="3">
      <sheetId val="1"/>
      <sheetId val="2"/>
      <sheetId val="3"/>
    </sheetIdMap>
  </header>
  <header guid="{042FA549-D286-4CA1-A647-B86957D94F22}" dateTime="2019-12-09T13:29:46" maxSheetId="4" userName="Natalija Vdobčenko" r:id="rId1467" minRId="10218" maxRId="10221">
    <sheetIdMap count="3">
      <sheetId val="1"/>
      <sheetId val="2"/>
      <sheetId val="3"/>
    </sheetIdMap>
  </header>
  <header guid="{384D3167-1F23-4504-9B21-AD0E68BAC1B9}" dateTime="2019-12-09T14:40:12" maxSheetId="4" userName="Natalija Vdobčenko" r:id="rId1468" minRId="10222">
    <sheetIdMap count="3">
      <sheetId val="1"/>
      <sheetId val="2"/>
      <sheetId val="3"/>
    </sheetIdMap>
  </header>
  <header guid="{8150D4FD-F5AF-4A68-9286-3600B0003393}" dateTime="2019-12-09T15:18:04" maxSheetId="4" userName="Natalija Vdobčenko" r:id="rId1469">
    <sheetIdMap count="3">
      <sheetId val="1"/>
      <sheetId val="2"/>
      <sheetId val="3"/>
    </sheetIdMap>
  </header>
  <header guid="{A6B0AE3E-1F9C-4871-B55E-8E2E45DBE987}" dateTime="2019-12-09T16:45:06" maxSheetId="4" userName="Natalija Vdobčenko" r:id="rId1470" minRId="10223" maxRId="10224">
    <sheetIdMap count="3">
      <sheetId val="1"/>
      <sheetId val="2"/>
      <sheetId val="3"/>
    </sheetIdMap>
  </header>
  <header guid="{76C55AC9-6E66-4D94-8363-01397EE1000C}" dateTime="2019-12-09T17:03:01" maxSheetId="4" userName="Jolanta Kalniņa" r:id="rId1471" minRId="10225" maxRId="10226">
    <sheetIdMap count="3">
      <sheetId val="1"/>
      <sheetId val="2"/>
      <sheetId val="3"/>
    </sheetIdMap>
  </header>
  <header guid="{40C30359-8788-4D7D-9C25-A1915A42F2D8}" dateTime="2019-12-10T07:58:51" maxSheetId="4" userName="Natalija Vdobčenko" r:id="rId1472" minRId="10227" maxRId="10228">
    <sheetIdMap count="3">
      <sheetId val="1"/>
      <sheetId val="2"/>
      <sheetId val="3"/>
    </sheetIdMap>
  </header>
  <header guid="{CF104147-3531-44ED-A16B-EFE32742FE96}" dateTime="2019-12-10T08:27:05" maxSheetId="4" userName="Natalija Vdobčenko" r:id="rId1473" minRId="10229" maxRId="10230">
    <sheetIdMap count="3">
      <sheetId val="1"/>
      <sheetId val="2"/>
      <sheetId val="3"/>
    </sheetIdMap>
  </header>
  <header guid="{A50A36E2-B18A-47D1-90D9-23A64170DFEC}" dateTime="2019-12-10T11:27:55" maxSheetId="4" userName="Natalija Vdobčenko" r:id="rId1474" minRId="10231" maxRId="10232">
    <sheetIdMap count="3">
      <sheetId val="1"/>
      <sheetId val="2"/>
      <sheetId val="3"/>
    </sheetIdMap>
  </header>
  <header guid="{D9A2096C-ED96-4B63-B67E-6A59A9288BA6}" dateTime="2019-12-10T11:41:09" maxSheetId="4" userName="Jolanta Kalniņa" r:id="rId1475" minRId="10233" maxRId="10234">
    <sheetIdMap count="3">
      <sheetId val="1"/>
      <sheetId val="2"/>
      <sheetId val="3"/>
    </sheetIdMap>
  </header>
  <header guid="{4820F87F-5DF9-4FCE-93EB-423A6343C052}" dateTime="2019-12-10T11:55:20" maxSheetId="4" userName="Jolanta Kalniņa" r:id="rId1476" minRId="10235" maxRId="10236">
    <sheetIdMap count="3">
      <sheetId val="1"/>
      <sheetId val="2"/>
      <sheetId val="3"/>
    </sheetIdMap>
  </header>
  <header guid="{75BF4607-AC7F-45AB-9F9D-C2A5CD6C39C3}" dateTime="2019-12-10T12:52:32" maxSheetId="4" userName="Jolanta Kalniņa" r:id="rId1477" minRId="10237" maxRId="10239">
    <sheetIdMap count="3">
      <sheetId val="1"/>
      <sheetId val="2"/>
      <sheetId val="3"/>
    </sheetIdMap>
  </header>
  <header guid="{435C2287-E6E7-481F-80E6-FAC8544D8B31}" dateTime="2019-12-10T12:58:30" maxSheetId="4" userName="Natalija Vdobčenko" r:id="rId1478" minRId="10240" maxRId="10241">
    <sheetIdMap count="3">
      <sheetId val="1"/>
      <sheetId val="2"/>
      <sheetId val="3"/>
    </sheetIdMap>
  </header>
  <header guid="{C69387D6-E204-415F-9D30-952E338BAE6E}" dateTime="2019-12-10T12:59:14" maxSheetId="4" userName="Natalija Vdobčenko" r:id="rId1479" minRId="10242" maxRId="10243">
    <sheetIdMap count="3">
      <sheetId val="1"/>
      <sheetId val="2"/>
      <sheetId val="3"/>
    </sheetIdMap>
  </header>
  <header guid="{F315D654-538B-4904-A505-5D1141826D5E}" dateTime="2019-12-10T13:19:39" maxSheetId="4" userName="Natalija Vdobčenko" r:id="rId1480">
    <sheetIdMap count="3">
      <sheetId val="1"/>
      <sheetId val="2"/>
      <sheetId val="3"/>
    </sheetIdMap>
  </header>
  <header guid="{61A9D3A1-55EE-4546-BE84-81DA4DBB0B09}" dateTime="2019-12-10T14:43:13" maxSheetId="4" userName="Natalija Vdobčenko" r:id="rId1481" minRId="10244" maxRId="10245">
    <sheetIdMap count="3">
      <sheetId val="1"/>
      <sheetId val="2"/>
      <sheetId val="3"/>
    </sheetIdMap>
  </header>
  <header guid="{BD313128-D453-41BA-AE2E-09AF283FDACF}" dateTime="2019-12-10T14:44:17" maxSheetId="4" userName="Natalija Vdobčenko" r:id="rId1482" minRId="10246" maxRId="10247">
    <sheetIdMap count="3">
      <sheetId val="1"/>
      <sheetId val="2"/>
      <sheetId val="3"/>
    </sheetIdMap>
  </header>
  <header guid="{B38429A0-A18B-4B47-B2F1-61BB6C1BD084}" dateTime="2019-12-10T14:46:29" maxSheetId="4" userName="Natalija Vdobčenko" r:id="rId1483" minRId="10248" maxRId="10252">
    <sheetIdMap count="3">
      <sheetId val="1"/>
      <sheetId val="2"/>
      <sheetId val="3"/>
    </sheetIdMap>
  </header>
  <header guid="{E7D06B16-5BA4-44D1-AB71-92B92E24888B}" dateTime="2019-12-10T15:30:02" maxSheetId="4" userName="Natalija Vdobčenko" r:id="rId1484" minRId="10253" maxRId="10254">
    <sheetIdMap count="3">
      <sheetId val="1"/>
      <sheetId val="2"/>
      <sheetId val="3"/>
    </sheetIdMap>
  </header>
  <header guid="{C1CE794B-AE16-45E8-8AFE-1BAABB2EB7BF}" dateTime="2019-12-10T15:34:56" maxSheetId="4" userName="Jolanta Kalniņa" r:id="rId1485" minRId="10255" maxRId="10256">
    <sheetIdMap count="3">
      <sheetId val="1"/>
      <sheetId val="2"/>
      <sheetId val="3"/>
    </sheetIdMap>
  </header>
  <header guid="{2B62D3C1-4BBC-4F6B-B5B5-8C1036A34F26}" dateTime="2019-12-10T15:58:13" maxSheetId="4" userName="Jolanta Kalniņa" r:id="rId1486" minRId="10257" maxRId="10258">
    <sheetIdMap count="3">
      <sheetId val="1"/>
      <sheetId val="2"/>
      <sheetId val="3"/>
    </sheetIdMap>
  </header>
  <header guid="{0B19428C-E45F-4362-9E8C-201C3562C00A}" dateTime="2019-12-11T09:08:28" maxSheetId="4" userName="Natalija Vdobčenko" r:id="rId1487" minRId="10259" maxRId="10288">
    <sheetIdMap count="3">
      <sheetId val="1"/>
      <sheetId val="2"/>
      <sheetId val="3"/>
    </sheetIdMap>
  </header>
  <header guid="{32455B9A-C728-4A8A-8059-2CE0C2010CF9}" dateTime="2019-12-11T09:34:15" maxSheetId="4" userName="Natalija Vdobčenko" r:id="rId1488" minRId="10289" maxRId="10292">
    <sheetIdMap count="3">
      <sheetId val="1"/>
      <sheetId val="2"/>
      <sheetId val="3"/>
    </sheetIdMap>
  </header>
  <header guid="{0B333667-A721-48E0-B2F3-299E83B7D7F7}" dateTime="2019-12-11T09:36:21" maxSheetId="4" userName="Natalija Vdobčenko" r:id="rId1489" minRId="10293" maxRId="10297">
    <sheetIdMap count="3">
      <sheetId val="1"/>
      <sheetId val="2"/>
      <sheetId val="3"/>
    </sheetIdMap>
  </header>
  <header guid="{9A0EE1D6-0C30-4225-8536-004424C6D442}" dateTime="2019-12-11T09:51:27" maxSheetId="4" userName="Natalija Vdobčenko" r:id="rId1490" minRId="10298" maxRId="10299">
    <sheetIdMap count="3">
      <sheetId val="1"/>
      <sheetId val="2"/>
      <sheetId val="3"/>
    </sheetIdMap>
  </header>
  <header guid="{0FC539B9-4BDF-43D1-B72C-956E5EE6767B}" dateTime="2019-12-11T09:54:41" maxSheetId="4" userName="Natalija Vdobčenko" r:id="rId1491" minRId="10300" maxRId="10301">
    <sheetIdMap count="3">
      <sheetId val="1"/>
      <sheetId val="2"/>
      <sheetId val="3"/>
    </sheetIdMap>
  </header>
  <header guid="{7EB29AE2-ABA2-4EDF-B56B-AADD06F7C440}" dateTime="2019-12-11T12:01:30" maxSheetId="4" userName="Natalija Vdobčenko" r:id="rId1492">
    <sheetIdMap count="3">
      <sheetId val="1"/>
      <sheetId val="2"/>
      <sheetId val="3"/>
    </sheetIdMap>
  </header>
  <header guid="{37587BF4-B55E-49B6-BEB6-5C5F00D7B21F}" dateTime="2019-12-11T12:29:02" maxSheetId="4" userName="Natalija Vdobčenko" r:id="rId1493" minRId="10302" maxRId="10303">
    <sheetIdMap count="3">
      <sheetId val="1"/>
      <sheetId val="2"/>
      <sheetId val="3"/>
    </sheetIdMap>
  </header>
  <header guid="{CB23D035-9653-47A7-9B34-7FCF0844AF85}" dateTime="2019-12-11T12:53:43" maxSheetId="4" userName="Jolanta Kalniņa" r:id="rId1494" minRId="10304" maxRId="10316">
    <sheetIdMap count="3">
      <sheetId val="1"/>
      <sheetId val="2"/>
      <sheetId val="3"/>
    </sheetIdMap>
  </header>
  <header guid="{6A8AC770-1A52-4430-A842-F08F4C913769}" dateTime="2019-12-11T12:57:48" maxSheetId="4" userName="Natalija Vdobčenko" r:id="rId1495">
    <sheetIdMap count="3">
      <sheetId val="1"/>
      <sheetId val="2"/>
      <sheetId val="3"/>
    </sheetIdMap>
  </header>
  <header guid="{90EAF958-3863-4533-A053-A6DDBD778EAB}" dateTime="2019-12-11T12:59:40" maxSheetId="4" userName="Natalija Vdobčenko" r:id="rId1496" minRId="10317" maxRId="10339">
    <sheetIdMap count="3">
      <sheetId val="1"/>
      <sheetId val="2"/>
      <sheetId val="3"/>
    </sheetIdMap>
  </header>
  <header guid="{B5500969-63CA-4865-8EA1-F4B9E4A5A72B}" dateTime="2019-12-11T13:03:27" maxSheetId="4" userName="Natalija Vdobčenko" r:id="rId1497" minRId="10340" maxRId="10348">
    <sheetIdMap count="3">
      <sheetId val="1"/>
      <sheetId val="2"/>
      <sheetId val="3"/>
    </sheetIdMap>
  </header>
  <header guid="{C201E539-9EC2-4054-B842-79DC522BCF19}" dateTime="2019-12-11T13:04:06" maxSheetId="4" userName="Natalija Vdobčenko" r:id="rId1498">
    <sheetIdMap count="3">
      <sheetId val="1"/>
      <sheetId val="2"/>
      <sheetId val="3"/>
    </sheetIdMap>
  </header>
  <header guid="{94372FD0-34A8-443F-8CEF-50083440863A}" dateTime="2019-12-11T13:04:50" maxSheetId="4" userName="Natalija Vdobčenko" r:id="rId1499" minRId="10349" maxRId="10353">
    <sheetIdMap count="3">
      <sheetId val="1"/>
      <sheetId val="2"/>
      <sheetId val="3"/>
    </sheetIdMap>
  </header>
  <header guid="{B5DC295A-BC17-424F-9EBB-4829E74655F6}" dateTime="2019-12-11T13:08:20" maxSheetId="4" userName="Natalija Vdobčenko" r:id="rId1500" minRId="10354" maxRId="10359">
    <sheetIdMap count="3">
      <sheetId val="1"/>
      <sheetId val="2"/>
      <sheetId val="3"/>
    </sheetIdMap>
  </header>
  <header guid="{14BD7E94-6908-42AE-ACD2-01D28F8364E9}" dateTime="2019-12-11T13:09:08" maxSheetId="4" userName="Natalija Vdobčenko" r:id="rId1501" minRId="10360" maxRId="10362">
    <sheetIdMap count="3">
      <sheetId val="1"/>
      <sheetId val="2"/>
      <sheetId val="3"/>
    </sheetIdMap>
  </header>
  <header guid="{EE424EC3-5E9E-437A-B07C-0983ACE23472}" dateTime="2019-12-11T13:11:16" maxSheetId="4" userName="Natalija Vdobčenko" r:id="rId1502">
    <sheetIdMap count="3">
      <sheetId val="1"/>
      <sheetId val="2"/>
      <sheetId val="3"/>
    </sheetIdMap>
  </header>
  <header guid="{13439176-8326-4D47-A06A-2024DF7543F2}" dateTime="2019-12-11T13:11:55" maxSheetId="4" userName="Natalija Vdobčenko" r:id="rId1503">
    <sheetIdMap count="3">
      <sheetId val="1"/>
      <sheetId val="2"/>
      <sheetId val="3"/>
    </sheetIdMap>
  </header>
  <header guid="{1EBA522D-7207-4DFA-8D00-7FB54199E570}" dateTime="2019-12-11T13:14:20" maxSheetId="4" userName="Natalija Vdobčenko" r:id="rId1504" minRId="10363">
    <sheetIdMap count="3">
      <sheetId val="1"/>
      <sheetId val="2"/>
      <sheetId val="3"/>
    </sheetIdMap>
  </header>
  <header guid="{5C4EB7F0-53AD-4D09-97C1-41BD539DE236}" dateTime="2019-12-11T14:21:28" maxSheetId="4" userName="Jolanta Kalniņa" r:id="rId1505" minRId="10364" maxRId="10372">
    <sheetIdMap count="3">
      <sheetId val="1"/>
      <sheetId val="2"/>
      <sheetId val="3"/>
    </sheetIdMap>
  </header>
  <header guid="{51ECC24C-63D7-4032-803D-77CCF657A75A}" dateTime="2019-12-11T14:24:10" maxSheetId="4" userName="Natalija Vdobčenko" r:id="rId1506" minRId="10373" maxRId="10374">
    <sheetIdMap count="3">
      <sheetId val="1"/>
      <sheetId val="2"/>
      <sheetId val="3"/>
    </sheetIdMap>
  </header>
  <header guid="{17B95503-888A-4543-9EF6-9EC50FAE149F}" dateTime="2019-12-11T14:32:03" maxSheetId="4" userName="Natalija Vdobčenko" r:id="rId1507" minRId="10375" maxRId="10376">
    <sheetIdMap count="3">
      <sheetId val="1"/>
      <sheetId val="2"/>
      <sheetId val="3"/>
    </sheetIdMap>
  </header>
  <header guid="{55C06BCC-AC5B-4664-BF33-27E6813462ED}" dateTime="2019-12-11T14:32:24" maxSheetId="4" userName="Natalija Vdobčenko" r:id="rId1508" minRId="10377">
    <sheetIdMap count="3">
      <sheetId val="1"/>
      <sheetId val="2"/>
      <sheetId val="3"/>
    </sheetIdMap>
  </header>
  <header guid="{DBF935A2-ED62-490B-B109-0093B0D0B6E6}" dateTime="2019-12-11T15:21:17" maxSheetId="4" userName="Natalija Vdobčenko" r:id="rId1509" minRId="10378">
    <sheetIdMap count="3">
      <sheetId val="1"/>
      <sheetId val="2"/>
      <sheetId val="3"/>
    </sheetIdMap>
  </header>
  <header guid="{EAF053AB-612A-41DA-9840-BFC67C51D250}" dateTime="2019-12-11T16:32:08" maxSheetId="4" userName="Jolanta Kalniņa" r:id="rId1510" minRId="10379" maxRId="10381">
    <sheetIdMap count="3">
      <sheetId val="1"/>
      <sheetId val="2"/>
      <sheetId val="3"/>
    </sheetIdMap>
  </header>
  <header guid="{0057732D-3F9C-4056-BA1E-E73299B838C6}" dateTime="2019-12-11T16:36:40" maxSheetId="4" userName="Jolanta Kalniņa" r:id="rId1511" minRId="10382" maxRId="10385">
    <sheetIdMap count="3">
      <sheetId val="1"/>
      <sheetId val="2"/>
      <sheetId val="3"/>
    </sheetIdMap>
  </header>
  <header guid="{E87800C1-5B4C-4BEE-9515-273B4CF039C2}" dateTime="2019-12-11T16:48:51" maxSheetId="4" userName="Natalija Vdobčenko" r:id="rId1512" minRId="10386" maxRId="10391">
    <sheetIdMap count="3">
      <sheetId val="1"/>
      <sheetId val="2"/>
      <sheetId val="3"/>
    </sheetIdMap>
  </header>
  <header guid="{9C3B9BB3-96F6-4CE3-B381-F6FBAC974144}" dateTime="2019-12-11T16:50:53" maxSheetId="4" userName="Natalija Vdobčenko" r:id="rId1513" minRId="10392" maxRId="10396">
    <sheetIdMap count="3">
      <sheetId val="1"/>
      <sheetId val="2"/>
      <sheetId val="3"/>
    </sheetIdMap>
  </header>
  <header guid="{2EF7E98C-F4C6-4648-8FD0-1DC7E8D6FA51}" dateTime="2019-12-11T16:51:54" maxSheetId="4" userName="Natalija Vdobčenko" r:id="rId1514" minRId="10397" maxRId="10398">
    <sheetIdMap count="3">
      <sheetId val="1"/>
      <sheetId val="2"/>
      <sheetId val="3"/>
    </sheetIdMap>
  </header>
  <header guid="{9C6FF02C-8DB3-4A75-9FE4-023315748433}" dateTime="2019-12-11T16:52:41" maxSheetId="4" userName="Natalija Vdobčenko" r:id="rId1515" minRId="10399" maxRId="10402">
    <sheetIdMap count="3">
      <sheetId val="1"/>
      <sheetId val="2"/>
      <sheetId val="3"/>
    </sheetIdMap>
  </header>
  <header guid="{8960BC9B-07F8-4E1B-86C4-D15066831403}" dateTime="2019-12-11T17:33:59" maxSheetId="4" userName="Natalija Vdobčenko" r:id="rId1516" minRId="10403">
    <sheetIdMap count="3">
      <sheetId val="1"/>
      <sheetId val="2"/>
      <sheetId val="3"/>
    </sheetIdMap>
  </header>
  <header guid="{BA638813-3277-4F4D-A925-A47657B2BB13}" dateTime="2019-12-11T17:37:09" maxSheetId="4" userName="Natalija Vdobčenko" r:id="rId1517" minRId="10404" maxRId="10407">
    <sheetIdMap count="3">
      <sheetId val="1"/>
      <sheetId val="2"/>
      <sheetId val="3"/>
    </sheetIdMap>
  </header>
  <header guid="{20F1EA51-AA76-42DF-8801-13220536E1D5}" dateTime="2019-12-11T17:44:42" maxSheetId="4" userName="Natalija Vdobčenko" r:id="rId1518">
    <sheetIdMap count="3">
      <sheetId val="1"/>
      <sheetId val="2"/>
      <sheetId val="3"/>
    </sheetIdMap>
  </header>
  <header guid="{F3E87197-54C6-4568-A422-5E03CE4CE7BF}" dateTime="2019-12-11T18:10:21" maxSheetId="4" userName="Natalija Vdobčenko" r:id="rId1519" minRId="10408" maxRId="10409">
    <sheetIdMap count="3">
      <sheetId val="1"/>
      <sheetId val="2"/>
      <sheetId val="3"/>
    </sheetIdMap>
  </header>
  <header guid="{9360DD70-1E73-4973-BCA5-3FF552670F7B}" dateTime="2019-12-12T08:19:39" maxSheetId="4" userName="Natalija Vdobčenko" r:id="rId1520" minRId="10410" maxRId="10411">
    <sheetIdMap count="3">
      <sheetId val="1"/>
      <sheetId val="2"/>
      <sheetId val="3"/>
    </sheetIdMap>
  </header>
  <header guid="{14C7E05B-9AFD-4CAE-8CA4-D66D39306726}" dateTime="2019-12-12T09:58:29" maxSheetId="4" userName="Natalija Vdobčenko" r:id="rId1521" minRId="10412" maxRId="10413">
    <sheetIdMap count="3">
      <sheetId val="1"/>
      <sheetId val="2"/>
      <sheetId val="3"/>
    </sheetIdMap>
  </header>
  <header guid="{521883B7-5EDC-44CD-BCD5-34C6D1BFD03E}" dateTime="2019-12-12T10:20:00" maxSheetId="4" userName="Natalija Vdobčenko" r:id="rId1522" minRId="10414" maxRId="10417">
    <sheetIdMap count="3">
      <sheetId val="1"/>
      <sheetId val="2"/>
      <sheetId val="3"/>
    </sheetIdMap>
  </header>
  <header guid="{50DD3E7E-03E4-4706-9155-F8C2BC7A3BDE}" dateTime="2019-12-12T10:44:20" maxSheetId="4" userName="Natalija Vdobčenko" r:id="rId1523">
    <sheetIdMap count="3">
      <sheetId val="1"/>
      <sheetId val="2"/>
      <sheetId val="3"/>
    </sheetIdMap>
  </header>
  <header guid="{DBEAD572-FC19-4AE7-9E62-41E0A7A6FC8E}" dateTime="2019-12-12T10:53:36" maxSheetId="4" userName="Natalija Vdobčenko" r:id="rId1524" minRId="10418" maxRId="10419">
    <sheetIdMap count="3">
      <sheetId val="1"/>
      <sheetId val="2"/>
      <sheetId val="3"/>
    </sheetIdMap>
  </header>
  <header guid="{B3EB5CFE-91C9-4CFA-9AB6-B0B2B23B9050}" dateTime="2019-12-12T11:10:43" maxSheetId="4" userName="Natalija Vdobčenko" r:id="rId1525">
    <sheetIdMap count="3">
      <sheetId val="1"/>
      <sheetId val="2"/>
      <sheetId val="3"/>
    </sheetIdMap>
  </header>
  <header guid="{340A7296-7501-499F-96D6-719F78ED45E7}" dateTime="2019-12-12T11:23:34" maxSheetId="4" userName="Jolanta Kalniņa" r:id="rId1526" minRId="10420" maxRId="10428">
    <sheetIdMap count="3">
      <sheetId val="1"/>
      <sheetId val="2"/>
      <sheetId val="3"/>
    </sheetIdMap>
  </header>
  <header guid="{2A1B5282-A95E-48DC-843C-60F1B11E15B9}" dateTime="2019-12-12T11:25:39" maxSheetId="4" userName="Natalija Vdobčenko" r:id="rId1527" minRId="10429" maxRId="10432">
    <sheetIdMap count="3">
      <sheetId val="1"/>
      <sheetId val="2"/>
      <sheetId val="3"/>
    </sheetIdMap>
  </header>
  <header guid="{982BFC50-F5B3-4140-B881-AAD6CCDE3001}" dateTime="2019-12-12T13:25:55" maxSheetId="4" userName="Natalija Vdobčenko" r:id="rId1528" minRId="10433" maxRId="10452">
    <sheetIdMap count="3">
      <sheetId val="1"/>
      <sheetId val="2"/>
      <sheetId val="3"/>
    </sheetIdMap>
  </header>
  <header guid="{47D3F9F9-5752-4CC3-A752-8EC21F17C447}" dateTime="2019-12-12T13:27:45" maxSheetId="4" userName="Natalija Vdobčenko" r:id="rId1529" minRId="10453" maxRId="10460">
    <sheetIdMap count="3">
      <sheetId val="1"/>
      <sheetId val="2"/>
      <sheetId val="3"/>
    </sheetIdMap>
  </header>
  <header guid="{32119107-5D58-4278-BBBC-C7CED3E62F4E}" dateTime="2019-12-12T13:45:35" maxSheetId="4" userName="Natalija Vdobčenko" r:id="rId1530" minRId="10461" maxRId="10464">
    <sheetIdMap count="3">
      <sheetId val="1"/>
      <sheetId val="2"/>
      <sheetId val="3"/>
    </sheetIdMap>
  </header>
  <header guid="{88B65607-9F10-402B-8253-32D38C0EFAD5}" dateTime="2019-12-12T13:46:17" maxSheetId="4" userName="Natalija Vdobčenko" r:id="rId1531" minRId="10465" maxRId="10466">
    <sheetIdMap count="3">
      <sheetId val="1"/>
      <sheetId val="2"/>
      <sheetId val="3"/>
    </sheetIdMap>
  </header>
  <header guid="{3700B63A-6BD0-4514-9DE9-D6185E877009}" dateTime="2019-12-12T14:12:06" maxSheetId="4" userName="Jolanta Kalniņa" r:id="rId1532" minRId="10467" maxRId="10468">
    <sheetIdMap count="3">
      <sheetId val="1"/>
      <sheetId val="2"/>
      <sheetId val="3"/>
    </sheetIdMap>
  </header>
  <header guid="{D48CB080-EA77-401C-B5F3-8B621D4F7918}" dateTime="2019-12-12T14:28:39" maxSheetId="4" userName="Natalija Vdobčenko" r:id="rId1533" minRId="10469" maxRId="10471">
    <sheetIdMap count="3">
      <sheetId val="1"/>
      <sheetId val="2"/>
      <sheetId val="3"/>
    </sheetIdMap>
  </header>
  <header guid="{FF90AF0D-D72E-49F5-AE25-E905147B3694}" dateTime="2019-12-12T14:32:54" maxSheetId="4" userName="Natalija Vdobčenko" r:id="rId1534" minRId="10472" maxRId="10474">
    <sheetIdMap count="3">
      <sheetId val="1"/>
      <sheetId val="2"/>
      <sheetId val="3"/>
    </sheetIdMap>
  </header>
  <header guid="{DC2939BD-979D-404C-B8B9-CE5138548A11}" dateTime="2019-12-12T14:35:58" maxSheetId="4" userName="Natalija Vdobčenko" r:id="rId1535" minRId="10475">
    <sheetIdMap count="3">
      <sheetId val="1"/>
      <sheetId val="2"/>
      <sheetId val="3"/>
    </sheetIdMap>
  </header>
  <header guid="{FB5DCE9A-B84E-4FC0-BCC8-85BA194019BA}" dateTime="2019-12-12T15:23:34" maxSheetId="4" userName="Natalija Vdobčenko" r:id="rId1536">
    <sheetIdMap count="3">
      <sheetId val="1"/>
      <sheetId val="2"/>
      <sheetId val="3"/>
    </sheetIdMap>
  </header>
  <header guid="{0D1AF321-07DE-40AE-861C-AF7A710B9F25}" dateTime="2019-12-12T16:03:29" maxSheetId="4" userName="Jolanta Kalniņa" r:id="rId1537" minRId="10476" maxRId="10478">
    <sheetIdMap count="3">
      <sheetId val="1"/>
      <sheetId val="2"/>
      <sheetId val="3"/>
    </sheetIdMap>
  </header>
  <header guid="{DDD9BEAC-D99E-4C9E-A6B7-4BEC7D5C4D2A}" dateTime="2019-12-12T16:18:12" maxSheetId="4" userName="Jolanta Kalniņa" r:id="rId1538" minRId="10479" maxRId="10480">
    <sheetIdMap count="3">
      <sheetId val="1"/>
      <sheetId val="2"/>
      <sheetId val="3"/>
    </sheetIdMap>
  </header>
  <header guid="{E5248D85-5BB7-4E85-97B0-16F8CDCA2A67}" dateTime="2019-12-12T16:28:12" maxSheetId="4" userName="Natalija Vdobčenko" r:id="rId1539" minRId="10481">
    <sheetIdMap count="3">
      <sheetId val="1"/>
      <sheetId val="2"/>
      <sheetId val="3"/>
    </sheetIdMap>
  </header>
  <header guid="{C7DC63B6-1FC8-4883-8917-E788F10BF9F7}" dateTime="2019-12-12T16:28:45" maxSheetId="4" userName="Natalija Vdobčenko" r:id="rId1540" minRId="10482">
    <sheetIdMap count="3">
      <sheetId val="1"/>
      <sheetId val="2"/>
      <sheetId val="3"/>
    </sheetIdMap>
  </header>
  <header guid="{ADB4022A-3930-42C9-9CA5-863FF91C66F1}" dateTime="2019-12-12T16:35:04" maxSheetId="4" userName="Jolanta Kalniņa" r:id="rId1541" minRId="10483" maxRId="10484">
    <sheetIdMap count="3">
      <sheetId val="1"/>
      <sheetId val="2"/>
      <sheetId val="3"/>
    </sheetIdMap>
  </header>
  <header guid="{E4A939A5-4E56-41A3-AC8B-DD8AB746FED8}" dateTime="2019-12-12T16:37:11" maxSheetId="4" userName="Jolanta Kalniņa" r:id="rId1542" minRId="10485">
    <sheetIdMap count="3">
      <sheetId val="1"/>
      <sheetId val="2"/>
      <sheetId val="3"/>
    </sheetIdMap>
  </header>
  <header guid="{8B30B81F-9D5B-40FF-A0F9-88D98164B36C}" dateTime="2019-12-12T16:54:02" maxSheetId="4" userName="Jolanta Kalniņa" r:id="rId1543" minRId="10486" maxRId="10487">
    <sheetIdMap count="3">
      <sheetId val="1"/>
      <sheetId val="2"/>
      <sheetId val="3"/>
    </sheetIdMap>
  </header>
  <header guid="{5AC16CAE-001A-4D36-8B02-EB0F78BFB953}" dateTime="2019-12-12T16:56:31" maxSheetId="4" userName="Natalija Vdobčenko" r:id="rId1544" minRId="10488" maxRId="10490">
    <sheetIdMap count="3">
      <sheetId val="1"/>
      <sheetId val="2"/>
      <sheetId val="3"/>
    </sheetIdMap>
  </header>
  <header guid="{6D8D82A0-F262-46EA-AFC9-5C073C9A3FC0}" dateTime="2019-12-12T16:57:32" maxSheetId="4" userName="Natalija Vdobčenko" r:id="rId1545" minRId="10491" maxRId="10493">
    <sheetIdMap count="3">
      <sheetId val="1"/>
      <sheetId val="2"/>
      <sheetId val="3"/>
    </sheetIdMap>
  </header>
  <header guid="{01F2ECA6-FD79-402D-B2CA-8283BD52782F}" dateTime="2019-12-12T17:00:25" maxSheetId="4" userName="Natalija Vdobčenko" r:id="rId1546" minRId="10494" maxRId="10499">
    <sheetIdMap count="3">
      <sheetId val="1"/>
      <sheetId val="2"/>
      <sheetId val="3"/>
    </sheetIdMap>
  </header>
  <header guid="{26FB7479-57C3-4E07-8A88-8827E30FF963}" dateTime="2019-12-12T17:02:50" maxSheetId="4" userName="Natalija Vdobčenko" r:id="rId1547" minRId="10500" maxRId="10501">
    <sheetIdMap count="3">
      <sheetId val="1"/>
      <sheetId val="2"/>
      <sheetId val="3"/>
    </sheetIdMap>
  </header>
  <header guid="{DFE04101-CFC1-45B3-B428-9EC8B0F323FA}" dateTime="2019-12-12T17:05:19" maxSheetId="4" userName="Natalija Vdobčenko" r:id="rId1548" minRId="10502" maxRId="10503">
    <sheetIdMap count="3">
      <sheetId val="1"/>
      <sheetId val="2"/>
      <sheetId val="3"/>
    </sheetIdMap>
  </header>
  <header guid="{410E3723-18A9-46A2-896B-58613BCE89EA}" dateTime="2019-12-12T17:06:28" maxSheetId="4" userName="Natalija Vdobčenko" r:id="rId1549" minRId="10504" maxRId="10506">
    <sheetIdMap count="3">
      <sheetId val="1"/>
      <sheetId val="2"/>
      <sheetId val="3"/>
    </sheetIdMap>
  </header>
  <header guid="{36819D38-78B4-42D2-A502-BC2A9D7A363F}" dateTime="2019-12-13T07:35:01" maxSheetId="4" userName="Natalija Vdobčenko" r:id="rId1550">
    <sheetIdMap count="3">
      <sheetId val="1"/>
      <sheetId val="2"/>
      <sheetId val="3"/>
    </sheetIdMap>
  </header>
  <header guid="{7619C61C-A06A-4C26-BDE2-E90503DE97F1}" dateTime="2019-12-13T07:40:27" maxSheetId="4" userName="Natalija Vdobčenko" r:id="rId1551">
    <sheetIdMap count="3">
      <sheetId val="1"/>
      <sheetId val="2"/>
      <sheetId val="3"/>
    </sheetIdMap>
  </header>
  <header guid="{07889102-DC78-4DBD-AAD7-DD6F5B007E46}" dateTime="2019-12-13T07:44:02" maxSheetId="4" userName="Natalija Vdobčenko" r:id="rId1552" minRId="10507">
    <sheetIdMap count="3">
      <sheetId val="1"/>
      <sheetId val="2"/>
      <sheetId val="3"/>
    </sheetIdMap>
  </header>
  <header guid="{98D45C0A-E36D-42EE-BC91-F3E8028E945E}" dateTime="2019-12-13T08:07:07" maxSheetId="4" userName="Jolanta Kalniņa" r:id="rId1553" minRId="10508" maxRId="10515">
    <sheetIdMap count="3">
      <sheetId val="1"/>
      <sheetId val="2"/>
      <sheetId val="3"/>
    </sheetIdMap>
  </header>
  <header guid="{239292C2-EDC7-4CFE-BB4C-E5C8A54DD4EB}" dateTime="2019-12-13T08:10:07" maxSheetId="4" userName="Jolanta Kalniņa" r:id="rId1554">
    <sheetIdMap count="3">
      <sheetId val="1"/>
      <sheetId val="2"/>
      <sheetId val="3"/>
    </sheetIdMap>
  </header>
  <header guid="{0CE25A32-CA37-4404-AD6B-800810C5D707}" dateTime="2019-12-13T13:17:54" maxSheetId="4" userName="Natalija Vdobčenko" r:id="rId1555" minRId="10516" maxRId="10522">
    <sheetIdMap count="3">
      <sheetId val="1"/>
      <sheetId val="2"/>
      <sheetId val="3"/>
    </sheetIdMap>
  </header>
  <header guid="{C0AA0AC5-730E-47F6-BFFF-138B08D95C64}" dateTime="2019-12-13T13:33:55" maxSheetId="4" userName="Natalija Vdobčenko" r:id="rId1556" minRId="10523" maxRId="10525">
    <sheetIdMap count="3">
      <sheetId val="1"/>
      <sheetId val="2"/>
      <sheetId val="3"/>
    </sheetIdMap>
  </header>
  <header guid="{6AC72610-6122-4656-A657-1380E9DDF715}" dateTime="2019-12-13T13:34:53" maxSheetId="4" userName="Natalija Vdobčenko" r:id="rId1557" minRId="10526">
    <sheetIdMap count="3">
      <sheetId val="1"/>
      <sheetId val="2"/>
      <sheetId val="3"/>
    </sheetIdMap>
  </header>
  <header guid="{F54DAE24-4C0E-47A3-9902-A5C3CDD27C7D}" dateTime="2019-12-13T13:39:25" maxSheetId="4" userName="Natalija Vdobčenko" r:id="rId1558" minRId="10527" maxRId="10529">
    <sheetIdMap count="3">
      <sheetId val="1"/>
      <sheetId val="2"/>
      <sheetId val="3"/>
    </sheetIdMap>
  </header>
  <header guid="{C05A3FD9-E727-44DF-AC0E-B7BAEBF01D3B}" dateTime="2019-12-16T08:37:11" maxSheetId="4" userName="Natalija Vdobčenko" r:id="rId1559" minRId="10530" maxRId="10533">
    <sheetIdMap count="3">
      <sheetId val="1"/>
      <sheetId val="2"/>
      <sheetId val="3"/>
    </sheetIdMap>
  </header>
  <header guid="{ECD0F21B-4BAA-4A8C-80F6-31F91857C9AC}" dateTime="2019-12-16T08:38:13" maxSheetId="4" userName="Natalija Vdobčenko" r:id="rId1560" minRId="10534">
    <sheetIdMap count="3">
      <sheetId val="1"/>
      <sheetId val="2"/>
      <sheetId val="3"/>
    </sheetIdMap>
  </header>
  <header guid="{DD417B0A-8D6C-4FCE-8195-89C18ABF452A}" dateTime="2019-12-16T10:29:17" maxSheetId="4" userName="Natalija Vdobčenko" r:id="rId1561">
    <sheetIdMap count="3">
      <sheetId val="1"/>
      <sheetId val="2"/>
      <sheetId val="3"/>
    </sheetIdMap>
  </header>
  <header guid="{39F58190-6888-48FE-B2D9-0BC2AB098163}" dateTime="2019-12-16T10:33:16" maxSheetId="4" userName="Natalija Vdobčenko" r:id="rId1562">
    <sheetIdMap count="3">
      <sheetId val="1"/>
      <sheetId val="2"/>
      <sheetId val="3"/>
    </sheetIdMap>
  </header>
  <header guid="{3C3FD143-7EEC-43FC-ACD3-FB648D4630BD}" dateTime="2019-12-16T17:00:40" maxSheetId="4" userName="Jolanta Kalniņa" r:id="rId1563" minRId="10535" maxRId="10538">
    <sheetIdMap count="3">
      <sheetId val="1"/>
      <sheetId val="2"/>
      <sheetId val="3"/>
    </sheetIdMap>
  </header>
  <header guid="{C836407A-6110-4890-83B8-6044CDE9071E}" dateTime="2019-12-17T14:24:47" maxSheetId="4" userName="Jolanta Kalniņa" r:id="rId1564" minRId="10539" maxRId="10540">
    <sheetIdMap count="3">
      <sheetId val="1"/>
      <sheetId val="2"/>
      <sheetId val="3"/>
    </sheetIdMap>
  </header>
  <header guid="{A18F9556-013F-4EAC-95E9-74F2C25B8F9D}" dateTime="2019-12-18T11:55:34" maxSheetId="4" userName="Natalija Vdobčenko" r:id="rId1565" minRId="10541">
    <sheetIdMap count="3">
      <sheetId val="1"/>
      <sheetId val="2"/>
      <sheetId val="3"/>
    </sheetIdMap>
  </header>
  <header guid="{4DBAA5B4-D6EA-4C32-BBC4-C860D454BD10}" dateTime="2019-12-19T15:59:37" maxSheetId="4" userName="Jolanta Kalniņa" r:id="rId1566" minRId="10542" maxRId="10543">
    <sheetIdMap count="3">
      <sheetId val="1"/>
      <sheetId val="2"/>
      <sheetId val="3"/>
    </sheetIdMap>
  </header>
  <header guid="{22E2D14F-93F1-4CEA-AD38-53987F220E81}" dateTime="2019-12-23T09:23:45" maxSheetId="4" userName="Natalija Vdobčenko" r:id="rId1567" minRId="10544" maxRId="10545">
    <sheetIdMap count="3">
      <sheetId val="1"/>
      <sheetId val="2"/>
      <sheetId val="3"/>
    </sheetIdMap>
  </header>
  <header guid="{20600524-8F77-4C98-912C-B35490B6EF10}" dateTime="2019-12-23T11:15:26" maxSheetId="4" userName="Natalija Vdobčenko" r:id="rId1568" minRId="10546" maxRId="10550">
    <sheetIdMap count="3">
      <sheetId val="1"/>
      <sheetId val="2"/>
      <sheetId val="3"/>
    </sheetIdMap>
  </header>
  <header guid="{972E55FB-01E1-4D6F-B885-70E4ED0E262F}" dateTime="2019-12-23T11:17:29" maxSheetId="4" userName="Natalija Vdobčenko" r:id="rId1569" minRId="10551" maxRId="10557">
    <sheetIdMap count="3">
      <sheetId val="1"/>
      <sheetId val="2"/>
      <sheetId val="3"/>
    </sheetIdMap>
  </header>
  <header guid="{AE0B709F-E5F5-463F-953F-30A7C644529B}" dateTime="2019-12-23T12:19:39" maxSheetId="4" userName="Natalija Vdobčenko" r:id="rId1570">
    <sheetIdMap count="3">
      <sheetId val="1"/>
      <sheetId val="2"/>
      <sheetId val="3"/>
    </sheetIdMap>
  </header>
  <header guid="{9EB26809-A056-4E5F-BEF9-98DB129D2091}" dateTime="2019-12-27T09:26:59" maxSheetId="4" userName="Jolanta Kalniņa" r:id="rId1571" minRId="10558" maxRId="10591">
    <sheetIdMap count="3">
      <sheetId val="1"/>
      <sheetId val="2"/>
      <sheetId val="3"/>
    </sheetIdMap>
  </header>
  <header guid="{CB1B4AAB-5462-4AE3-9E51-818428FADA1A}" dateTime="2019-12-27T09:46:27" maxSheetId="4" userName="Jolanta Kalniņa" r:id="rId1572" minRId="10592">
    <sheetIdMap count="3">
      <sheetId val="1"/>
      <sheetId val="2"/>
      <sheetId val="3"/>
    </sheetIdMap>
  </header>
  <header guid="{32B839EF-83B9-4562-BFF4-FB9C87A41EEC}" dateTime="2019-12-27T10:49:08" maxSheetId="4" userName="Jolanta Kalniņa" r:id="rId1573" minRId="10593" maxRId="10594">
    <sheetIdMap count="3">
      <sheetId val="1"/>
      <sheetId val="2"/>
      <sheetId val="3"/>
    </sheetIdMap>
  </header>
  <header guid="{2DE48957-2616-4848-9CB3-FBDDFD13A5DF}" dateTime="2019-12-27T11:04:37" maxSheetId="4" userName="Natalija Vdobčenko" r:id="rId1574" minRId="10595" maxRId="10596">
    <sheetIdMap count="3">
      <sheetId val="1"/>
      <sheetId val="2"/>
      <sheetId val="3"/>
    </sheetIdMap>
  </header>
  <header guid="{C39070DE-1F87-41D5-B7FA-C79E4946C24D}" dateTime="2019-12-27T11:05:07" maxSheetId="4" userName="Natalija Vdobčenko" r:id="rId1575" minRId="10597" maxRId="10598">
    <sheetIdMap count="3">
      <sheetId val="1"/>
      <sheetId val="2"/>
      <sheetId val="3"/>
    </sheetIdMap>
  </header>
  <header guid="{5C41D584-E617-49E5-9975-91EEA531FC2B}" dateTime="2019-12-30T10:58:23" maxSheetId="4" userName="Jolanta Kalniņa" r:id="rId1576" minRId="10599" maxRId="10601">
    <sheetIdMap count="3">
      <sheetId val="1"/>
      <sheetId val="2"/>
      <sheetId val="3"/>
    </sheetIdMap>
  </header>
  <header guid="{AA91128E-0D93-43AE-B0DF-42AA4455DC6C}" dateTime="2019-12-30T11:00:38" maxSheetId="4" userName="Jolanta Kalniņa" r:id="rId1577" minRId="10602" maxRId="10604">
    <sheetIdMap count="3">
      <sheetId val="1"/>
      <sheetId val="2"/>
      <sheetId val="3"/>
    </sheetIdMap>
  </header>
  <header guid="{99E5845A-AA6F-4329-8C4E-BA475DD10EA0}" dateTime="2019-12-30T11:32:18" maxSheetId="4" userName="Natalija Vdobčenko" r:id="rId1578" minRId="10605" maxRId="10614">
    <sheetIdMap count="3">
      <sheetId val="1"/>
      <sheetId val="2"/>
      <sheetId val="3"/>
    </sheetIdMap>
  </header>
  <header guid="{60FA72C9-935B-4E59-A79D-EDF69D8282C8}" dateTime="2019-12-30T11:32:50" maxSheetId="4" userName="Natalija Vdobčenko" r:id="rId1579" minRId="10615" maxRId="10616">
    <sheetIdMap count="3">
      <sheetId val="1"/>
      <sheetId val="2"/>
      <sheetId val="3"/>
    </sheetIdMap>
  </header>
  <header guid="{19B0F567-60CF-472D-AE46-3CF64AD44A40}" dateTime="2019-12-30T11:34:26" maxSheetId="4" userName="Natalija Vdobčenko" r:id="rId1580" minRId="10617" maxRId="10622">
    <sheetIdMap count="3">
      <sheetId val="1"/>
      <sheetId val="2"/>
      <sheetId val="3"/>
    </sheetIdMap>
  </header>
  <header guid="{C8C959F8-F7C9-474B-83D1-464E23ACFEEC}" dateTime="2019-12-30T11:36:50" maxSheetId="4" userName="Natalija Vdobčenko" r:id="rId1581" minRId="10623" maxRId="10624">
    <sheetIdMap count="3">
      <sheetId val="1"/>
      <sheetId val="2"/>
      <sheetId val="3"/>
    </sheetIdMap>
  </header>
  <header guid="{42F4FE9E-42D3-4A18-B118-ED58B32C3DF6}" dateTime="2019-12-30T11:40:16" maxSheetId="4" userName="Natalija Vdobčenko" r:id="rId1582" minRId="10625" maxRId="10638">
    <sheetIdMap count="3">
      <sheetId val="1"/>
      <sheetId val="2"/>
      <sheetId val="3"/>
    </sheetIdMap>
  </header>
  <header guid="{86F8F81C-79E1-4243-A9DD-68E19B4D028F}" dateTime="2019-12-30T11:41:12" maxSheetId="4" userName="Natalija Vdobčenko" r:id="rId1583" minRId="10639" maxRId="10640">
    <sheetIdMap count="3">
      <sheetId val="1"/>
      <sheetId val="2"/>
      <sheetId val="3"/>
    </sheetIdMap>
  </header>
  <header guid="{A6B4FF6F-25D3-4B67-BAF0-94FAA25730F1}" dateTime="2019-12-30T11:55:42" maxSheetId="4" userName="Jolanta Kalniņa" r:id="rId1584" minRId="10641" maxRId="10643">
    <sheetIdMap count="3">
      <sheetId val="1"/>
      <sheetId val="2"/>
      <sheetId val="3"/>
    </sheetIdMap>
  </header>
  <header guid="{E22952FD-E5E4-47F1-BB8A-F8D5262C6B47}" dateTime="2019-12-30T13:33:40" maxSheetId="4" userName="Jolanta Kalniņa" r:id="rId1585" minRId="10644" maxRId="10651">
    <sheetIdMap count="3">
      <sheetId val="1"/>
      <sheetId val="2"/>
      <sheetId val="3"/>
    </sheetIdMap>
  </header>
  <header guid="{2E59FE7E-6AB7-4446-AF84-4E2CC16FFC2D}" dateTime="2019-12-30T13:52:32" maxSheetId="4" userName="Jolanta Kalniņa" r:id="rId1586" minRId="10652" maxRId="10653">
    <sheetIdMap count="3">
      <sheetId val="1"/>
      <sheetId val="2"/>
      <sheetId val="3"/>
    </sheetIdMap>
  </header>
  <header guid="{5DDEADB0-0670-4242-A0F2-BF3F309A0DB1}" dateTime="2019-12-30T14:01:24" maxSheetId="4" userName="Jolanta Kalniņa" r:id="rId1587" minRId="10654" maxRId="10658">
    <sheetIdMap count="3">
      <sheetId val="1"/>
      <sheetId val="2"/>
      <sheetId val="3"/>
    </sheetIdMap>
  </header>
  <header guid="{A76EC0CF-23B2-4DD9-A8F4-8923E4CA5276}" dateTime="2019-12-30T14:56:16" maxSheetId="4" userName="Jolanta Kalniņa" r:id="rId1588" minRId="10659">
    <sheetIdMap count="3">
      <sheetId val="1"/>
      <sheetId val="2"/>
      <sheetId val="3"/>
    </sheetIdMap>
  </header>
  <header guid="{A3FEEA49-DE10-47F9-B64D-08DBD02A1F85}" dateTime="2020-01-02T10:40:15" maxSheetId="4" userName="Natalija Vdobčenko" r:id="rId1589" minRId="10660" maxRId="10661">
    <sheetIdMap count="3">
      <sheetId val="1"/>
      <sheetId val="2"/>
      <sheetId val="3"/>
    </sheetIdMap>
  </header>
  <header guid="{23330DDB-96B4-4E05-8B47-713FFDFD27E0}" dateTime="2020-01-02T10:44:34" maxSheetId="4" userName="Natalija Vdobčenko" r:id="rId1590" minRId="10662" maxRId="10663">
    <sheetIdMap count="3">
      <sheetId val="1"/>
      <sheetId val="2"/>
      <sheetId val="3"/>
    </sheetIdMap>
  </header>
  <header guid="{20B4D47B-B88B-4886-8299-CA1211BB56D0}" dateTime="2020-01-02T10:45:46" maxSheetId="4" userName="Natalija Vdobčenko" r:id="rId1591" minRId="10664" maxRId="10665">
    <sheetIdMap count="3">
      <sheetId val="1"/>
      <sheetId val="2"/>
      <sheetId val="3"/>
    </sheetIdMap>
  </header>
  <header guid="{AF3DC34F-4E72-44B7-94E0-B89EF872F32F}" dateTime="2020-01-02T10:56:58" maxSheetId="4" userName="Natalija Vdobčenko" r:id="rId1592" minRId="10666" maxRId="10667">
    <sheetIdMap count="3">
      <sheetId val="1"/>
      <sheetId val="2"/>
      <sheetId val="3"/>
    </sheetIdMap>
  </header>
  <header guid="{DECE04DA-5B2B-466C-AE23-AB23C1CA29BA}" dateTime="2020-01-02T10:58:21" maxSheetId="4" userName="Natalija Vdobčenko" r:id="rId1593" minRId="10668" maxRId="10669">
    <sheetIdMap count="3">
      <sheetId val="1"/>
      <sheetId val="2"/>
      <sheetId val="3"/>
    </sheetIdMap>
  </header>
  <header guid="{39FC595F-473B-447D-BEB3-66BF23106587}" dateTime="2020-01-02T10:59:33" maxSheetId="4" userName="Natalija Vdobčenko" r:id="rId1594" minRId="10670" maxRId="10672">
    <sheetIdMap count="3">
      <sheetId val="1"/>
      <sheetId val="2"/>
      <sheetId val="3"/>
    </sheetIdMap>
  </header>
  <header guid="{A9E39657-8F0A-4777-9757-57EDE1102D4E}" dateTime="2020-01-02T11:00:43" maxSheetId="4" userName="Natalija Vdobčenko" r:id="rId1595" minRId="10673">
    <sheetIdMap count="3">
      <sheetId val="1"/>
      <sheetId val="2"/>
      <sheetId val="3"/>
    </sheetIdMap>
  </header>
  <header guid="{83DCDD99-2AA6-4B55-949F-C0C429927FC3}" dateTime="2020-01-02T11:30:46" maxSheetId="4" userName="Jolanta Kalniņa" r:id="rId1596" minRId="10674" maxRId="10676">
    <sheetIdMap count="3">
      <sheetId val="1"/>
      <sheetId val="2"/>
      <sheetId val="3"/>
    </sheetIdMap>
  </header>
  <header guid="{1E260B6E-1AF3-44C7-A8DB-FA44B2F7D7A1}" dateTime="2020-01-02T13:40:37" maxSheetId="4" userName="Jolanta Kalniņa" r:id="rId1597" minRId="10677" maxRId="10714">
    <sheetIdMap count="3">
      <sheetId val="1"/>
      <sheetId val="2"/>
      <sheetId val="3"/>
    </sheetIdMap>
  </header>
  <header guid="{39BAC90C-2D39-457E-A6A8-0DE7E2FF78D2}" dateTime="2020-01-02T13:42:01" maxSheetId="4" userName="Jolanta Kalniņa" r:id="rId1598">
    <sheetIdMap count="3">
      <sheetId val="1"/>
      <sheetId val="2"/>
      <sheetId val="3"/>
    </sheetIdMap>
  </header>
  <header guid="{40C9DBFD-7BC8-43D7-AAF9-95F8D0A18E9D}" dateTime="2020-01-02T14:18:37" maxSheetId="4" userName="Natalija Vdobčenko" r:id="rId1599" minRId="10715" maxRId="10716">
    <sheetIdMap count="3">
      <sheetId val="1"/>
      <sheetId val="2"/>
      <sheetId val="3"/>
    </sheetIdMap>
  </header>
  <header guid="{A2667F59-B875-40E4-A4C1-0443CF603237}" dateTime="2020-01-02T14:21:47" maxSheetId="4" userName="Natalija Vdobčenko" r:id="rId1600" minRId="10717">
    <sheetIdMap count="3">
      <sheetId val="1"/>
      <sheetId val="2"/>
      <sheetId val="3"/>
    </sheetIdMap>
  </header>
  <header guid="{DD6E502E-E4E6-42A1-BB4E-86D672E633A8}" dateTime="2020-01-02T14:22:39" maxSheetId="4" userName="Natalija Vdobčenko" r:id="rId1601" minRId="10718" maxRId="10719">
    <sheetIdMap count="3">
      <sheetId val="1"/>
      <sheetId val="2"/>
      <sheetId val="3"/>
    </sheetIdMap>
  </header>
  <header guid="{B664CFE7-825A-478A-BB03-77E3C091134C}" dateTime="2020-01-02T14:27:01" maxSheetId="4" userName="Natalija Vdobčenko" r:id="rId1602" minRId="10720" maxRId="10721">
    <sheetIdMap count="3">
      <sheetId val="1"/>
      <sheetId val="2"/>
      <sheetId val="3"/>
    </sheetIdMap>
  </header>
  <header guid="{A8088DB7-D664-4F16-B133-E3DF76EFAD88}" dateTime="2020-01-02T14:30:16" maxSheetId="4" userName="Natalija Vdobčenko" r:id="rId1603" minRId="10722" maxRId="10723">
    <sheetIdMap count="3">
      <sheetId val="1"/>
      <sheetId val="2"/>
      <sheetId val="3"/>
    </sheetIdMap>
  </header>
  <header guid="{5016E7AF-39ED-4F3F-8C69-F8ABBC57A74F}" dateTime="2020-01-02T14:30:53" maxSheetId="4" userName="Natalija Vdobčenko" r:id="rId1604" minRId="10724">
    <sheetIdMap count="3">
      <sheetId val="1"/>
      <sheetId val="2"/>
      <sheetId val="3"/>
    </sheetIdMap>
  </header>
  <header guid="{67A8A2B9-3E18-4544-AE65-DA3D56188D5D}" dateTime="2020-01-02T15:48:21" maxSheetId="4" userName="Natalija Vdobčenko" r:id="rId1605" minRId="10725" maxRId="10731">
    <sheetIdMap count="3">
      <sheetId val="1"/>
      <sheetId val="2"/>
      <sheetId val="3"/>
    </sheetIdMap>
  </header>
  <header guid="{E8EC0315-C8E2-41FC-818A-B9385B14B381}" dateTime="2020-01-02T15:49:26" maxSheetId="4" userName="Natalija Vdobčenko" r:id="rId1606" minRId="10732" maxRId="10733">
    <sheetIdMap count="3">
      <sheetId val="1"/>
      <sheetId val="2"/>
      <sheetId val="3"/>
    </sheetIdMap>
  </header>
  <header guid="{BE231467-FED1-4A81-857A-A84E5599BD5C}" dateTime="2020-01-02T16:11:07" maxSheetId="4" userName="Natalija Vdobčenko" r:id="rId1607" minRId="10734" maxRId="10735">
    <sheetIdMap count="3">
      <sheetId val="1"/>
      <sheetId val="2"/>
      <sheetId val="3"/>
    </sheetIdMap>
  </header>
  <header guid="{963C34ED-7211-4A0E-B5F1-6957DA4EB142}" dateTime="2020-01-02T16:14:03" maxSheetId="4" userName="Jolanta Kalniņa" r:id="rId1608" minRId="10736" maxRId="10738">
    <sheetIdMap count="3">
      <sheetId val="1"/>
      <sheetId val="2"/>
      <sheetId val="3"/>
    </sheetIdMap>
  </header>
  <header guid="{7878EC33-6BBC-42C4-BAAA-A1EF6825D334}" dateTime="2020-01-02T16:29:18" maxSheetId="4" userName="Jolanta Kalniņa" r:id="rId1609" minRId="10739" maxRId="10742">
    <sheetIdMap count="3">
      <sheetId val="1"/>
      <sheetId val="2"/>
      <sheetId val="3"/>
    </sheetIdMap>
  </header>
  <header guid="{3845F0CB-1F3E-479A-907E-7D1D79222667}" dateTime="2020-01-02T16:37:45" maxSheetId="4" userName="Jolanta Kalniņa" r:id="rId1610" minRId="10743" maxRId="10744">
    <sheetIdMap count="3">
      <sheetId val="1"/>
      <sheetId val="2"/>
      <sheetId val="3"/>
    </sheetIdMap>
  </header>
  <header guid="{FD3DDD93-D694-4584-A34F-9622D6D112C2}" dateTime="2020-01-02T16:59:17" maxSheetId="4" userName="Natalija Vdobčenko" r:id="rId1611" minRId="10745" maxRId="10746">
    <sheetIdMap count="3">
      <sheetId val="1"/>
      <sheetId val="2"/>
      <sheetId val="3"/>
    </sheetIdMap>
  </header>
  <header guid="{2A6652C9-5F76-48C4-9E35-CF42D227448F}" dateTime="2020-01-02T17:04:27" maxSheetId="4" userName="Jolanta Kalniņa" r:id="rId1612" minRId="10747" maxRId="10750">
    <sheetIdMap count="3">
      <sheetId val="1"/>
      <sheetId val="2"/>
      <sheetId val="3"/>
    </sheetIdMap>
  </header>
  <header guid="{0BB89A7C-0D7C-4A91-9C9E-5588642D86B6}" dateTime="2020-01-03T08:10:25" maxSheetId="4" userName="Natalija Vdobčenko" r:id="rId1613">
    <sheetIdMap count="3">
      <sheetId val="1"/>
      <sheetId val="2"/>
      <sheetId val="3"/>
    </sheetIdMap>
  </header>
  <header guid="{3B3A4221-D3CF-403A-8DB8-9158278CC7A7}" dateTime="2020-01-03T08:13:47" maxSheetId="4" userName="Natalija Vdobčenko" r:id="rId1614">
    <sheetIdMap count="3">
      <sheetId val="1"/>
      <sheetId val="2"/>
      <sheetId val="3"/>
    </sheetIdMap>
  </header>
  <header guid="{FAF8B953-00A2-4DC9-BC30-C7D12997EC94}" dateTime="2020-01-03T08:15:50" maxSheetId="4" userName="Natalija Vdobčenko" r:id="rId1615">
    <sheetIdMap count="3">
      <sheetId val="1"/>
      <sheetId val="2"/>
      <sheetId val="3"/>
    </sheetIdMap>
  </header>
  <header guid="{09EAF3D3-7169-4590-A259-A356CCD3DC25}" dateTime="2020-01-03T08:20:20" maxSheetId="4" userName="Natalija Vdobčenko" r:id="rId1616">
    <sheetIdMap count="3">
      <sheetId val="1"/>
      <sheetId val="2"/>
      <sheetId val="3"/>
    </sheetIdMap>
  </header>
  <header guid="{E31CE31B-23BB-4EB7-9904-7BFC333C9F5C}" dateTime="2020-01-03T08:43:30" maxSheetId="4" userName="Jolanta Kalniņa" r:id="rId1617" minRId="10751" maxRId="10752">
    <sheetIdMap count="3">
      <sheetId val="1"/>
      <sheetId val="2"/>
      <sheetId val="3"/>
    </sheetIdMap>
  </header>
  <header guid="{121696DC-58AE-4887-8D5D-8BBBA825BE97}" dateTime="2020-01-03T09:35:42" maxSheetId="4" userName="Natalija Vdobčenko" r:id="rId1618" minRId="10753" maxRId="10754">
    <sheetIdMap count="3">
      <sheetId val="1"/>
      <sheetId val="2"/>
      <sheetId val="3"/>
    </sheetIdMap>
  </header>
  <header guid="{18AE3F8E-7B57-4D04-B9D4-4277C93B53E5}" dateTime="2020-01-03T09:39:17" maxSheetId="4" userName="Natalija Vdobčenko" r:id="rId1619" minRId="10755" maxRId="10756">
    <sheetIdMap count="3">
      <sheetId val="1"/>
      <sheetId val="2"/>
      <sheetId val="3"/>
    </sheetIdMap>
  </header>
  <header guid="{5A0BBD24-91A1-4E98-A8C2-51D255879568}" dateTime="2020-01-03T09:41:36" maxSheetId="4" userName="Natalija Vdobčenko" r:id="rId1620" minRId="10757">
    <sheetIdMap count="3">
      <sheetId val="1"/>
      <sheetId val="2"/>
      <sheetId val="3"/>
    </sheetIdMap>
  </header>
  <header guid="{403F357D-CEB8-428F-9F67-C706ED90C3EA}" dateTime="2020-01-03T09:51:31" maxSheetId="4" userName="Natalija Vdobčenko" r:id="rId1621" minRId="10758" maxRId="10761">
    <sheetIdMap count="3">
      <sheetId val="1"/>
      <sheetId val="2"/>
      <sheetId val="3"/>
    </sheetIdMap>
  </header>
  <header guid="{8DA7D0C1-334A-4A65-BED7-C2547C8D3484}" dateTime="2020-01-03T09:54:36" maxSheetId="4" userName="Natalija Vdobčenko" r:id="rId1622" minRId="10762" maxRId="10764">
    <sheetIdMap count="3">
      <sheetId val="1"/>
      <sheetId val="2"/>
      <sheetId val="3"/>
    </sheetIdMap>
  </header>
  <header guid="{21618FA2-5002-4B4F-9B1C-81455B6C84B9}" dateTime="2020-01-03T09:56:46" maxSheetId="4" userName="Natalija Vdobčenko" r:id="rId1623" minRId="10765" maxRId="10768">
    <sheetIdMap count="3">
      <sheetId val="1"/>
      <sheetId val="2"/>
      <sheetId val="3"/>
    </sheetIdMap>
  </header>
  <header guid="{0C27C715-6D34-4F5A-BD9B-EC0B9B523C83}" dateTime="2020-01-03T09:58:48" maxSheetId="4" userName="Natalija Vdobčenko" r:id="rId1624" minRId="10769" maxRId="10770">
    <sheetIdMap count="3">
      <sheetId val="1"/>
      <sheetId val="2"/>
      <sheetId val="3"/>
    </sheetIdMap>
  </header>
  <header guid="{14B2AEDC-58F1-4CAF-8949-7E3A85A548C3}" dateTime="2020-01-03T10:03:53" maxSheetId="4" userName="Natalija Vdobčenko" r:id="rId1625" minRId="10771" maxRId="10772">
    <sheetIdMap count="3">
      <sheetId val="1"/>
      <sheetId val="2"/>
      <sheetId val="3"/>
    </sheetIdMap>
  </header>
  <header guid="{D6CF9C12-1F14-4189-AB2B-06BDE6AFCF23}" dateTime="2020-01-03T10:07:16" maxSheetId="4" userName="Natalija Vdobčenko" r:id="rId1626" minRId="10773">
    <sheetIdMap count="3">
      <sheetId val="1"/>
      <sheetId val="2"/>
      <sheetId val="3"/>
    </sheetIdMap>
  </header>
  <header guid="{048CEA4C-EC69-4EAC-8C9C-D093616BFB26}" dateTime="2020-01-03T10:08:55" maxSheetId="4" userName="Natalija Vdobčenko" r:id="rId1627" minRId="10774" maxRId="10775">
    <sheetIdMap count="3">
      <sheetId val="1"/>
      <sheetId val="2"/>
      <sheetId val="3"/>
    </sheetIdMap>
  </header>
  <header guid="{3668743D-BD81-4624-911B-D8B841E92C3B}" dateTime="2020-01-03T10:11:53" maxSheetId="4" userName="Natalija Vdobčenko" r:id="rId1628" minRId="10776" maxRId="10779">
    <sheetIdMap count="3">
      <sheetId val="1"/>
      <sheetId val="2"/>
      <sheetId val="3"/>
    </sheetIdMap>
  </header>
  <header guid="{220D7C77-4890-4EF3-8946-183CD8BAC431}" dateTime="2020-01-03T10:24:06" maxSheetId="4" userName="Natalija Vdobčenko" r:id="rId1629" minRId="10780">
    <sheetIdMap count="3">
      <sheetId val="1"/>
      <sheetId val="2"/>
      <sheetId val="3"/>
    </sheetIdMap>
  </header>
  <header guid="{1D8F9F5F-F13B-445B-BE1C-697EC3255CB8}" dateTime="2020-01-03T10:48:06" maxSheetId="4" userName="Natalija Vdobčenko" r:id="rId1630" minRId="10781" maxRId="10783">
    <sheetIdMap count="3">
      <sheetId val="1"/>
      <sheetId val="2"/>
      <sheetId val="3"/>
    </sheetIdMap>
  </header>
  <header guid="{9CB06FDD-123B-483A-A7A9-90E28EB29458}" dateTime="2020-01-03T11:10:36" maxSheetId="4" userName="Natalija Vdobčenko" r:id="rId1631" minRId="10784" maxRId="10787">
    <sheetIdMap count="3">
      <sheetId val="1"/>
      <sheetId val="2"/>
      <sheetId val="3"/>
    </sheetIdMap>
  </header>
  <header guid="{996613C4-D704-4BB9-94FD-318EB30D6D0B}" dateTime="2020-01-03T11:25:49" maxSheetId="4" userName="Natalija Vdobčenko" r:id="rId1632">
    <sheetIdMap count="3">
      <sheetId val="1"/>
      <sheetId val="2"/>
      <sheetId val="3"/>
    </sheetIdMap>
  </header>
  <header guid="{40356382-1C84-43B9-8D5C-03EECFE26639}" dateTime="2020-01-03T11:28:21" maxSheetId="4" userName="Natalija Vdobčenko" r:id="rId1633">
    <sheetIdMap count="3">
      <sheetId val="1"/>
      <sheetId val="2"/>
      <sheetId val="3"/>
    </sheetIdMap>
  </header>
  <header guid="{30E13D7F-F143-4D00-A998-8C1497959A2B}" dateTime="2020-01-03T11:29:10" maxSheetId="4" userName="Natalija Vdobčenko" r:id="rId1634" minRId="10788">
    <sheetIdMap count="3">
      <sheetId val="1"/>
      <sheetId val="2"/>
      <sheetId val="3"/>
    </sheetIdMap>
  </header>
  <header guid="{9C93DE74-5C02-4E21-9539-CD4F4026E484}" dateTime="2020-01-03T12:14:57" maxSheetId="4" userName="Natalija Vdobčenko" r:id="rId1635">
    <sheetIdMap count="3">
      <sheetId val="1"/>
      <sheetId val="2"/>
      <sheetId val="3"/>
    </sheetIdMap>
  </header>
  <header guid="{687014EF-6787-4021-AF1E-9A661B9E08DB}" dateTime="2020-01-03T12:15:57" maxSheetId="4" userName="Natalija Vdobčenko" r:id="rId1636" minRId="10789">
    <sheetIdMap count="3">
      <sheetId val="1"/>
      <sheetId val="2"/>
      <sheetId val="3"/>
    </sheetIdMap>
  </header>
  <header guid="{5AA1B70E-F23D-4387-B253-BF211F3AB54C}" dateTime="2020-01-03T12:18:10" maxSheetId="4" userName="Natalija Vdobčenko" r:id="rId1637" minRId="10790">
    <sheetIdMap count="3">
      <sheetId val="1"/>
      <sheetId val="2"/>
      <sheetId val="3"/>
    </sheetIdMap>
  </header>
  <header guid="{09768F12-880D-475E-8167-4C255233A372}" dateTime="2020-01-03T12:22:41" maxSheetId="4" userName="Jolanta Kalniņa" r:id="rId1638" minRId="10791" maxRId="10792">
    <sheetIdMap count="3">
      <sheetId val="1"/>
      <sheetId val="2"/>
      <sheetId val="3"/>
    </sheetIdMap>
  </header>
  <header guid="{306AA6A8-2141-4EEC-A6C8-8C610ACEB68B}" dateTime="2020-01-03T13:55:00" maxSheetId="4" userName="Jolanta Kalniņa" r:id="rId1639" minRId="10793" maxRId="10796">
    <sheetIdMap count="3">
      <sheetId val="1"/>
      <sheetId val="2"/>
      <sheetId val="3"/>
    </sheetIdMap>
  </header>
  <header guid="{10C3034F-95CD-4179-A1D1-CD87ED6EFBFE}" dateTime="2020-01-03T14:01:22" maxSheetId="4" userName="Natalija Vdobčenko" r:id="rId1640">
    <sheetIdMap count="3">
      <sheetId val="1"/>
      <sheetId val="2"/>
      <sheetId val="3"/>
    </sheetIdMap>
  </header>
  <header guid="{D29CB7E0-8EE3-4183-8C5E-DD98B156AF33}" dateTime="2020-01-03T16:04:58" maxSheetId="4" userName="Dace Riterfelte" r:id="rId1641">
    <sheetIdMap count="3">
      <sheetId val="1"/>
      <sheetId val="2"/>
      <sheetId val="3"/>
    </sheetIdMap>
  </header>
</headers>
</file>

<file path=xl/revisions/revisionLog14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15" sId="1">
    <nc r="K89">
      <v>4384</v>
    </nc>
  </rcc>
  <rcv guid="{CFE03FCF-A4D8-435A-8A9B-0544466F5A93}" action="delete"/>
  <rcv guid="{CFE03FCF-A4D8-435A-8A9B-0544466F5A93}" action="add"/>
</revisions>
</file>

<file path=xl/revisions/revisionLog14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16" sId="1">
    <nc r="F89">
      <v>42</v>
    </nc>
  </rcc>
  <rcc rId="10217" sId="1">
    <nc r="E89">
      <v>351</v>
    </nc>
  </rcc>
</revisions>
</file>

<file path=xl/revisions/revisionLog14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18" sId="1">
    <nc r="J73">
      <v>-1832</v>
    </nc>
  </rcc>
  <rcc rId="10219" sId="1">
    <nc r="G73">
      <v>1832</v>
    </nc>
  </rcc>
  <rcc rId="10220" sId="1">
    <nc r="F73">
      <v>2450</v>
    </nc>
  </rcc>
  <rcc rId="10221" sId="1">
    <nc r="E73">
      <v>11755</v>
    </nc>
  </rcc>
  <rcv guid="{CFE03FCF-A4D8-435A-8A9B-0544466F5A93}" action="delete"/>
  <rcv guid="{CFE03FCF-A4D8-435A-8A9B-0544466F5A93}" action="add"/>
</revisions>
</file>

<file path=xl/revisions/revisionLog14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22" sId="1">
    <nc r="G92">
      <v>46</v>
    </nc>
  </rcc>
</revisions>
</file>

<file path=xl/revisions/revisionLog14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23" sId="1">
    <nc r="G244">
      <v>50723</v>
    </nc>
  </rcc>
  <rcc rId="10224" sId="1">
    <nc r="J244">
      <v>-45830</v>
    </nc>
  </rcc>
  <rcv guid="{CFE03FCF-A4D8-435A-8A9B-0544466F5A93}" action="delete"/>
  <rcv guid="{CFE03FCF-A4D8-435A-8A9B-0544466F5A93}" action="add"/>
</revisions>
</file>

<file path=xl/revisions/revisionLog14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25" sId="1">
    <nc r="G428">
      <v>1889</v>
    </nc>
  </rcc>
  <rcc rId="10226" sId="1">
    <nc r="J428">
      <v>-1889</v>
    </nc>
  </rcc>
  <rcv guid="{3A56BBDD-68CD-4AEA-B9E4-12391459D4C4}" action="delete"/>
  <rcv guid="{3A56BBDD-68CD-4AEA-B9E4-12391459D4C4}" action="add"/>
</revisions>
</file>

<file path=xl/revisions/revisionLog14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27" sId="1">
    <nc r="J419">
      <v>-1426</v>
    </nc>
  </rcc>
  <rcc rId="10228" sId="1">
    <nc r="G419">
      <v>1426</v>
    </nc>
  </rcc>
  <rcv guid="{CFE03FCF-A4D8-435A-8A9B-0544466F5A93}" action="delete"/>
  <rcv guid="{CFE03FCF-A4D8-435A-8A9B-0544466F5A93}" action="add"/>
</revisions>
</file>

<file path=xl/revisions/revisionLog14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29" sId="1">
    <oc r="F73">
      <v>2450</v>
    </oc>
    <nc r="F73">
      <v>2523</v>
    </nc>
  </rcc>
  <rcc rId="10230" sId="1">
    <oc r="E73">
      <v>11755</v>
    </oc>
    <nc r="E73">
      <v>14210</v>
    </nc>
  </rcc>
  <rcv guid="{CFE03FCF-A4D8-435A-8A9B-0544466F5A93}" action="delete"/>
  <rcv guid="{CFE03FCF-A4D8-435A-8A9B-0544466F5A93}" action="add"/>
</revisions>
</file>

<file path=xl/revisions/revisionLog14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31" sId="1">
    <oc r="E73">
      <v>14210</v>
    </oc>
    <nc r="E73">
      <v>14710</v>
    </nc>
  </rcc>
  <rcc rId="10232" sId="1">
    <oc r="F73">
      <v>2523</v>
    </oc>
    <nc r="F73">
      <v>2573</v>
    </nc>
  </rcc>
  <rcv guid="{CFE03FCF-A4D8-435A-8A9B-0544466F5A93}" action="delete"/>
  <rcv guid="{CFE03FCF-A4D8-435A-8A9B-0544466F5A93}" action="add"/>
</revisions>
</file>

<file path=xl/revisions/revisionLog14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33" sId="1">
    <nc r="J434">
      <v>-2798</v>
    </nc>
  </rcc>
  <rcc rId="10234" sId="1">
    <nc r="G434">
      <v>2798</v>
    </nc>
  </rcc>
  <rcv guid="{3A56BBDD-68CD-4AEA-B9E4-12391459D4C4}" action="delete"/>
  <rcv guid="{3A56BBDD-68CD-4AEA-B9E4-12391459D4C4}" action="add"/>
</revisions>
</file>

<file path=xl/revisions/revisionLog14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35" sId="1">
    <nc r="J407">
      <v>2034</v>
    </nc>
  </rcc>
  <rcc rId="10236" sId="1">
    <nc r="G407">
      <v>-2034</v>
    </nc>
  </rcc>
</revisions>
</file>

<file path=xl/revisions/revisionLog14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37" sId="1">
    <nc r="J386">
      <v>-15087</v>
    </nc>
  </rcc>
  <rcc rId="10238" sId="1">
    <nc r="G386">
      <v>13130</v>
    </nc>
  </rcc>
  <rcc rId="10239" sId="1">
    <nc r="G416">
      <v>1957</v>
    </nc>
  </rcc>
  <rcv guid="{3A56BBDD-68CD-4AEA-B9E4-12391459D4C4}" action="delete"/>
  <rcv guid="{3A56BBDD-68CD-4AEA-B9E4-12391459D4C4}" action="add"/>
</revisions>
</file>

<file path=xl/revisions/revisionLog14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40" sId="1">
    <nc r="G446">
      <v>310</v>
    </nc>
  </rcc>
  <rcc rId="10241" sId="1">
    <nc r="J446">
      <v>690</v>
    </nc>
  </rcc>
  <rcv guid="{CFE03FCF-A4D8-435A-8A9B-0544466F5A93}" action="delete"/>
  <rcv guid="{CFE03FCF-A4D8-435A-8A9B-0544466F5A93}" action="add"/>
</revisions>
</file>

<file path=xl/revisions/revisionLog14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42" sId="1">
    <nc r="G536">
      <v>500</v>
    </nc>
  </rcc>
  <rcc rId="10243" sId="1">
    <nc r="J536">
      <v>-500</v>
    </nc>
  </rcc>
</revisions>
</file>

<file path=xl/revisions/revisionLog14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44" sId="1">
    <nc r="J146">
      <v>42</v>
    </nc>
  </rcc>
  <rcc rId="10245" sId="1">
    <nc r="G146">
      <v>-42</v>
    </nc>
  </rcc>
  <rcv guid="{CFE03FCF-A4D8-435A-8A9B-0544466F5A93}" action="delete"/>
  <rcv guid="{CFE03FCF-A4D8-435A-8A9B-0544466F5A93}" action="add"/>
</revisions>
</file>

<file path=xl/revisions/revisionLog14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46" sId="1">
    <nc r="F28">
      <v>3012</v>
    </nc>
  </rcc>
  <rcc rId="10247" sId="1">
    <nc r="E28">
      <v>-3012</v>
    </nc>
  </rcc>
</revisions>
</file>

<file path=xl/revisions/revisionLog14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48" sId="1">
    <nc r="E52">
      <v>-1136</v>
    </nc>
  </rcc>
  <rcc rId="10249" sId="1">
    <nc r="F52">
      <v>1136</v>
    </nc>
  </rcc>
  <rcc rId="10250" sId="1">
    <nc r="E37">
      <v>2897</v>
    </nc>
  </rcc>
  <rcc rId="10251" sId="1">
    <nc r="F37">
      <v>852</v>
    </nc>
  </rcc>
  <rcc rId="10252" sId="1">
    <nc r="G37">
      <v>214</v>
    </nc>
  </rcc>
</revisions>
</file>

<file path=xl/revisions/revisionLog14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53" sId="1">
    <nc r="G40">
      <v>-1994</v>
    </nc>
  </rcc>
  <rcc rId="10254" sId="1">
    <nc r="G161">
      <v>1994</v>
    </nc>
  </rcc>
  <rcv guid="{CFE03FCF-A4D8-435A-8A9B-0544466F5A93}" action="delete"/>
  <rcv guid="{CFE03FCF-A4D8-435A-8A9B-0544466F5A93}" action="add"/>
</revisions>
</file>

<file path=xl/revisions/revisionLog14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55" sId="1">
    <nc r="J398">
      <v>1300</v>
    </nc>
  </rcc>
  <rcc rId="10256" sId="1">
    <nc r="G398">
      <v>-1300</v>
    </nc>
  </rcc>
  <rcv guid="{3A56BBDD-68CD-4AEA-B9E4-12391459D4C4}" action="delete"/>
  <rcv guid="{3A56BBDD-68CD-4AEA-B9E4-12391459D4C4}" action="add"/>
</revisions>
</file>

<file path=xl/revisions/revisionLog14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57" sId="1">
    <nc r="E449">
      <v>-268</v>
    </nc>
  </rcc>
  <rcc rId="10258" sId="1">
    <nc r="G449">
      <v>268</v>
    </nc>
  </rcc>
  <rcv guid="{3A56BBDD-68CD-4AEA-B9E4-12391459D4C4}" action="delete"/>
  <rcv guid="{3A56BBDD-68CD-4AEA-B9E4-12391459D4C4}" action="add"/>
</revisions>
</file>

<file path=xl/revisions/revisionLog14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59" sId="1">
    <nc r="E301">
      <v>-500</v>
    </nc>
  </rcc>
  <rcc rId="10260" sId="1">
    <nc r="G301">
      <v>2332</v>
    </nc>
  </rcc>
  <rcc rId="10261" sId="1">
    <nc r="J301">
      <v>-2000</v>
    </nc>
  </rcc>
  <rcc rId="10262" sId="1">
    <nc r="J316">
      <v>150</v>
    </nc>
  </rcc>
  <rcc rId="10263" sId="1">
    <nc r="G316">
      <v>18</v>
    </nc>
  </rcc>
  <rcc rId="10264" sId="1">
    <nc r="G319">
      <v>-160</v>
    </nc>
  </rcc>
  <rcc rId="10265" sId="1">
    <nc r="J319">
      <v>160</v>
    </nc>
  </rcc>
  <rcc rId="10266" sId="1">
    <nc r="G313">
      <v>-554</v>
    </nc>
  </rcc>
  <rcc rId="10267" sId="1">
    <nc r="J313">
      <v>100</v>
    </nc>
  </rcc>
  <rcc rId="10268" sId="1">
    <nc r="J325">
      <v>116</v>
    </nc>
  </rcc>
  <rcc rId="10269" sId="1">
    <nc r="E325">
      <v>234</v>
    </nc>
  </rcc>
  <rcc rId="10270" sId="1">
    <nc r="F325">
      <v>62</v>
    </nc>
  </rcc>
  <rcc rId="10271" sId="1">
    <nc r="G325">
      <v>42</v>
    </nc>
  </rcc>
  <rcc rId="10272" sId="1">
    <nc r="J328">
      <v>156</v>
    </nc>
  </rcc>
  <rcc rId="10273" sId="1">
    <nc r="G328">
      <v>-156</v>
    </nc>
  </rcc>
  <rcc rId="10274" sId="1">
    <nc r="E304">
      <v>-1340</v>
    </nc>
  </rcc>
  <rcc rId="10275" sId="1">
    <nc r="G304">
      <v>1540</v>
    </nc>
  </rcc>
  <rcc rId="10276" sId="1">
    <nc r="J304">
      <v>-200</v>
    </nc>
  </rcc>
  <rcc rId="10277" sId="1">
    <nc r="G307">
      <v>-711</v>
    </nc>
  </rcc>
  <rcc rId="10278" sId="1">
    <nc r="E307">
      <v>-206</v>
    </nc>
  </rcc>
  <rcc rId="10279" sId="1">
    <nc r="F307">
      <v>206</v>
    </nc>
  </rcc>
  <rcc rId="10280" sId="1">
    <nc r="J307">
      <v>711</v>
    </nc>
  </rcc>
  <rcc rId="10281" sId="1">
    <nc r="E310">
      <v>-159</v>
    </nc>
  </rcc>
  <rcc rId="10282" sId="1">
    <nc r="F310">
      <v>159</v>
    </nc>
  </rcc>
  <rcc rId="10283" sId="1">
    <nc r="E331">
      <v>-150</v>
    </nc>
  </rcc>
  <rcc rId="10284" sId="1">
    <nc r="F331">
      <v>150</v>
    </nc>
  </rcc>
  <rcc rId="10285" sId="1">
    <nc r="G331">
      <v>-150</v>
    </nc>
  </rcc>
  <rcc rId="10286" sId="1">
    <nc r="J331">
      <v>150</v>
    </nc>
  </rcc>
  <rcc rId="10287" sId="1">
    <nc r="G322">
      <v>-148</v>
    </nc>
  </rcc>
  <rcc rId="10288" sId="1">
    <nc r="J322">
      <v>148</v>
    </nc>
  </rcc>
  <rcv guid="{CFE03FCF-A4D8-435A-8A9B-0544466F5A93}" action="delete"/>
  <rcv guid="{CFE03FCF-A4D8-435A-8A9B-0544466F5A93}" action="add"/>
</revisions>
</file>

<file path=xl/revisions/revisionLog14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89" sId="1">
    <nc r="G149">
      <v>-3648</v>
    </nc>
  </rcc>
  <rcc rId="10290" sId="1">
    <nc r="J149">
      <v>3648</v>
    </nc>
  </rcc>
  <rcc rId="10291" sId="1">
    <nc r="E43">
      <v>-1890</v>
    </nc>
  </rcc>
  <rcc rId="10292" sId="1">
    <nc r="F43">
      <v>1890</v>
    </nc>
  </rcc>
  <rcv guid="{CFE03FCF-A4D8-435A-8A9B-0544466F5A93}" action="delete"/>
  <rcv guid="{CFE03FCF-A4D8-435A-8A9B-0544466F5A93}" action="add"/>
</revisions>
</file>

<file path=xl/revisions/revisionLog14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93" sId="1">
    <nc r="G578">
      <v>-14000</v>
    </nc>
  </rcc>
  <rcc rId="10294" sId="1">
    <nc r="J578">
      <v>14000</v>
    </nc>
  </rcc>
  <rcc rId="10295" sId="1">
    <nc r="E575">
      <v>1000</v>
    </nc>
  </rcc>
  <rcc rId="10296" sId="1">
    <nc r="F575">
      <v>241</v>
    </nc>
  </rcc>
  <rcc rId="10297" sId="1">
    <nc r="G575">
      <v>-1241</v>
    </nc>
  </rcc>
</revisions>
</file>

<file path=xl/revisions/revisionLog14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98" sId="1">
    <nc r="G482">
      <v>-26209</v>
    </nc>
  </rcc>
  <rcc rId="10299" sId="1">
    <nc r="J482">
      <v>26209</v>
    </nc>
  </rcc>
  <rcv guid="{CFE03FCF-A4D8-435A-8A9B-0544466F5A93}" action="delete"/>
  <rcv guid="{CFE03FCF-A4D8-435A-8A9B-0544466F5A93}" action="add"/>
</revisions>
</file>

<file path=xl/revisions/revisionLog14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00" sId="1">
    <nc r="G358">
      <v>-17774</v>
    </nc>
  </rcc>
  <rcc rId="10301" sId="1">
    <nc r="J358">
      <v>17774</v>
    </nc>
  </rcc>
  <rcv guid="{CFE03FCF-A4D8-435A-8A9B-0544466F5A93}" action="delete"/>
  <rcv guid="{CFE03FCF-A4D8-435A-8A9B-0544466F5A93}" action="add"/>
</revisions>
</file>

<file path=xl/revisions/revisionLog14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02" sId="1">
    <nc r="E176">
      <v>-348</v>
    </nc>
  </rcc>
  <rcc rId="10303" sId="1">
    <nc r="F176">
      <v>348</v>
    </nc>
  </rcc>
  <rcv guid="{CFE03FCF-A4D8-435A-8A9B-0544466F5A93}" action="delete"/>
  <rcv guid="{CFE03FCF-A4D8-435A-8A9B-0544466F5A93}" action="add"/>
</revisions>
</file>

<file path=xl/revisions/revisionLog14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04" sId="1">
    <nc r="G431">
      <v>3900</v>
    </nc>
  </rcc>
  <rcc rId="10305" sId="1">
    <nc r="J431">
      <v>-3900</v>
    </nc>
  </rcc>
  <rcc rId="10306" sId="1">
    <nc r="G455">
      <v>600</v>
    </nc>
  </rcc>
  <rcc rId="10307" sId="1">
    <nc r="J455">
      <v>-600</v>
    </nc>
  </rcc>
  <rcc rId="10308" sId="1">
    <nc r="G392">
      <v>2963</v>
    </nc>
  </rcc>
  <rcc rId="10309" sId="1">
    <nc r="J392">
      <v>-2963</v>
    </nc>
  </rcc>
  <rcc rId="10310" sId="1">
    <nc r="G443">
      <v>5988</v>
    </nc>
  </rcc>
  <rcc rId="10311" sId="1">
    <nc r="J443">
      <v>-6208</v>
    </nc>
  </rcc>
  <rcc rId="10312" sId="1">
    <nc r="L443">
      <v>220</v>
    </nc>
  </rcc>
  <rcc rId="10313" sId="1">
    <nc r="G404">
      <v>1000</v>
    </nc>
  </rcc>
  <rcc rId="10314" sId="1">
    <nc r="J404">
      <v>-1000</v>
    </nc>
  </rcc>
  <rcc rId="10315" sId="1">
    <nc r="G437">
      <v>1366</v>
    </nc>
  </rcc>
  <rcc rId="10316" sId="1">
    <nc r="J437">
      <v>-1366</v>
    </nc>
  </rcc>
  <rcv guid="{3A56BBDD-68CD-4AEA-B9E4-12391459D4C4}" action="delete"/>
  <rcv guid="{3A56BBDD-68CD-4AEA-B9E4-12391459D4C4}" action="add"/>
</revisions>
</file>

<file path=xl/revisions/revisionLog14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317" sId="1" ref="A574:XFD574" action="insertRow"/>
  <rcc rId="10318" sId="1" odxf="1" dxf="1">
    <nc r="A574" t="inlineStr">
      <is>
        <t>10.920</t>
      </is>
    </nc>
    <o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odxf>
    <ndxf>
      <font>
        <b val="0"/>
        <color indexed="8"/>
        <name val="Times New Roman"/>
        <scheme val="none"/>
      </font>
      <fill>
        <patternFill patternType="none">
          <bgColor indexed="65"/>
        </patternFill>
      </fill>
    </ndxf>
  </rcc>
  <rfmt sheetId="1" sqref="B574" start="0" length="0">
    <dxf>
      <font>
        <b val="0"/>
        <color indexed="8"/>
        <name val="Times New Roman"/>
        <scheme val="none"/>
      </font>
      <fill>
        <patternFill patternType="none">
          <bgColor indexed="65"/>
        </patternFill>
      </fill>
    </dxf>
  </rfmt>
  <rcc rId="10319" sId="1" odxf="1" dxf="1">
    <nc r="C574">
      <f>SUM(D574,G574,H574:M574)</f>
    </nc>
    <odxf>
      <font>
        <b/>
        <name val="Times New Roman"/>
        <scheme val="none"/>
      </font>
      <fill>
        <patternFill patternType="solid">
          <bgColor theme="4" tint="0.79998168889431442"/>
        </patternFill>
      </fill>
    </odxf>
    <ndxf>
      <font>
        <b val="0"/>
        <name val="Times New Roman"/>
        <scheme val="none"/>
      </font>
      <fill>
        <patternFill patternType="none">
          <bgColor indexed="65"/>
        </patternFill>
      </fill>
    </ndxf>
  </rcc>
  <rcc rId="10320" sId="1" odxf="1" dxf="1">
    <nc r="D574">
      <f>SUM(E574:F574)</f>
    </nc>
    <odxf>
      <font>
        <b/>
        <name val="Times New Roman"/>
        <scheme val="none"/>
      </font>
      <fill>
        <patternFill patternType="solid">
          <bgColor theme="4" tint="0.79998168889431442"/>
        </patternFill>
      </fill>
    </odxf>
    <ndxf>
      <font>
        <b val="0"/>
        <name val="Times New Roman"/>
        <scheme val="none"/>
      </font>
      <fill>
        <patternFill patternType="none">
          <bgColor indexed="65"/>
        </patternFill>
      </fill>
    </ndxf>
  </rcc>
  <rfmt sheetId="1" sqref="E574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F574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G574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H574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I574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J574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K574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L574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M574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rc rId="10321" sId="1" ref="A575:XFD575" action="insertRow"/>
  <rfmt sheetId="1" sqref="A5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575" start="0" length="0">
    <dxf/>
  </rfmt>
  <rcc rId="10322" sId="1">
    <nc r="C575">
      <f>D575+G575+H575+I575+J575+K575+L575+M575</f>
    </nc>
  </rcc>
  <rcc rId="10323" sId="1">
    <nc r="D575">
      <f>SUM(E575,F575)</f>
    </nc>
  </rcc>
  <rfmt sheetId="1" sqref="E575" start="0" length="0">
    <dxf>
      <border outline="0">
        <right/>
      </border>
    </dxf>
  </rfmt>
  <rfmt sheetId="1" sqref="F575" start="0" length="0">
    <dxf/>
  </rfmt>
  <rfmt sheetId="1" sqref="G575" start="0" length="0">
    <dxf/>
  </rfmt>
  <rfmt sheetId="1" sqref="H575" start="0" length="0">
    <dxf/>
  </rfmt>
  <rrc rId="10324" sId="1" ref="A576:XFD576" action="insertRow"/>
  <rfmt sheetId="1" sqref="A576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576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10325" sId="1" odxf="1" dxf="1">
    <nc r="C576">
      <f>SUM(C574:C575)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10326" sId="1" odxf="1" dxf="1">
    <nc r="D576">
      <f>SUM(D574:D575)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10327" sId="1" odxf="1" dxf="1">
    <nc r="E576">
      <f>SUM(E574:E575)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10328" sId="1" odxf="1" dxf="1">
    <nc r="F576">
      <f>SUM(F574:F575)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10329" sId="1" odxf="1" dxf="1">
    <nc r="G576">
      <f>SUM(G574:G575)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10330" sId="1" odxf="1" dxf="1">
    <nc r="H576">
      <f>SUM(H574:H575)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10331" sId="1" odxf="1" dxf="1">
    <nc r="I576">
      <f>SUM(I574:I575)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10332" sId="1" odxf="1" dxf="1">
    <nc r="J576">
      <f>SUM(J574:J575)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10333" sId="1" odxf="1" dxf="1">
    <nc r="K576">
      <f>SUM(K574:K575)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10334" sId="1" odxf="1" dxf="1">
    <nc r="L576">
      <f>SUM(L574:L575)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10335" sId="1" odxf="1" dxf="1">
    <nc r="M576">
      <f>SUM(M574:M575)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10336" sId="1">
    <nc r="B574" t="inlineStr">
      <is>
        <t>Metodikas izstrāde darbam ar pieaugušām personam</t>
      </is>
    </nc>
  </rcc>
  <rcc rId="10337" sId="1">
    <nc r="E575">
      <v>3003</v>
    </nc>
  </rcc>
  <rcc rId="10338" sId="1">
    <nc r="F575">
      <v>748</v>
    </nc>
  </rcc>
  <rcc rId="10339" sId="1">
    <nc r="G575">
      <v>66</v>
    </nc>
  </rcc>
</revisions>
</file>

<file path=xl/revisions/revisionLog14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40" sId="1">
    <oc r="E530">
      <f>SUM(E533,E536,E539,E542,E545,E548,E551,E554,E557,E560,E563,E566,E569,E572,E578,E581,E584)</f>
    </oc>
    <nc r="E530">
      <f>SUM(E533,E536,E539,E542,E545,E548,E551,E554,E557,E560,E563,E566,E569,E572,E578,E581,E584,E575)</f>
    </nc>
  </rcc>
  <rcc rId="10341" sId="1">
    <oc r="G530">
      <f>SUM(G533,G536,G539,G542,G545,G548,G551,G554,G557,G560,G563,G566,G569,G572,G578,G581,G584)</f>
    </oc>
    <nc r="G530">
      <f>SUM(G533,G536,G539,G542,G545,G548,G551,G554,G557,G560,G563,G566,G569,G572,G578,G581,G584,G575)</f>
    </nc>
  </rcc>
  <rcc rId="10342" sId="1">
    <oc r="H530">
      <f>SUM(H533,H536,H539,H542,H545,H548,H551,H554,H557,H560,H563,H566,H569,H572,H578,H581,H584)</f>
    </oc>
    <nc r="H530">
      <f>SUM(H533,H536,H539,H542,H545,H548,H551,H554,H557,H560,H563,H566,H569,H572,H578,H581,H584,H575)</f>
    </nc>
  </rcc>
  <rcc rId="10343" sId="1">
    <oc r="I530">
      <f>SUM(I533,I536,I539,I542,I545,I548,I551,I554,I557,I560,I563,I566,I569,I572,I578,I581,I584)</f>
    </oc>
    <nc r="I530">
      <f>SUM(I533,I536,I539,I542,I545,I548,I551,I554,I557,I560,I563,I566,I569,I572,I578,I581,I584,I575)</f>
    </nc>
  </rcc>
  <rcc rId="10344" sId="1">
    <oc r="J530">
      <f>SUM(J533,J536,J539,J542,J545,J548,J551,J554,J557,J560,J563,J566,J569,J572,J578,J581,J584)</f>
    </oc>
    <nc r="J530">
      <f>SUM(J533,J536,J539,J542,J545,J548,J551,J554,J557,J560,J563,J566,J569,J572,J578,J581,J584,J575)</f>
    </nc>
  </rcc>
  <rcc rId="10345" sId="1">
    <oc r="K530">
      <f>SUM(K533,K536,K539,K542,K545,K548,K551,K554,K557,K560,K563,K566,K569,K572,K578,K581,K584)</f>
    </oc>
    <nc r="K530">
      <f>SUM(K533,K536,K539,K542,K545,K548,K551,K554,K557,K560,K563,K566,K569,K572,K578,K581,K584,K575)</f>
    </nc>
  </rcc>
  <rcc rId="10346" sId="1">
    <oc r="L530">
      <f>SUM(L533,L536,L539,L542,L545,L548,L551,L554,L557,L560,L563,L566,L569,L572,L578,L581,L584)</f>
    </oc>
    <nc r="L530">
      <f>SUM(L533,L536,L539,L542,L545,L548,L551,L554,L557,L560,L563,L566,L569,L572,L578,L581,L584,L575)</f>
    </nc>
  </rcc>
  <rcc rId="10347" sId="1">
    <oc r="M530">
      <f>SUM(M533,M536,M539,M542,M545,M548,M551,M554,M557,M560,M563,M566,M569,M572,M578,M581,M584)</f>
    </oc>
    <nc r="M530">
      <f>SUM(M533,M536,M539,M542,M545,M548,M551,M554,M557,M560,M563,M566,M569,M572,M578,M581,M584,M575)</f>
    </nc>
  </rcc>
  <rcc rId="10348" sId="1">
    <oc r="F530">
      <f>SUM(F533,F536,F539,F542,F545,F548,F551,F554,F557,F560,F563,F566,F569,F572,F578,F581,F584)</f>
    </oc>
    <nc r="F530">
      <f>SUM(F533,F536,F539,F542,F545,F548,F551,F554,F557,F560,F563,F566,F569,F572,F578,F581,F584,F575)</f>
    </nc>
  </rcc>
</revisions>
</file>

<file path=xl/revisions/revisionLog14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49" sId="1">
    <nc r="E584">
      <v>414</v>
    </nc>
  </rcc>
  <rcc rId="10350" sId="1">
    <nc r="F584">
      <v>100</v>
    </nc>
  </rcc>
  <rcc rId="10351" sId="1">
    <nc r="G584">
      <v>1499</v>
    </nc>
  </rcc>
  <rcc rId="10352" sId="1">
    <nc r="J584">
      <v>-2013</v>
    </nc>
  </rcc>
  <rcc rId="10353" sId="1">
    <nc r="L584">
      <v>22217</v>
    </nc>
  </rcc>
</revisions>
</file>

<file path=xl/revisions/revisionLog15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54" sId="1">
    <nc r="O431" t="inlineStr">
      <is>
        <t>254 Alla</t>
      </is>
    </nc>
  </rcc>
  <rcc rId="10355" sId="1">
    <oc r="G431">
      <v>3900</v>
    </oc>
    <nc r="G431">
      <v>4154</v>
    </nc>
  </rcc>
  <rcc rId="10356" sId="1">
    <nc r="G221">
      <v>-254</v>
    </nc>
  </rcc>
  <rcc rId="10357" sId="1">
    <nc r="G413">
      <v>10000</v>
    </nc>
  </rcc>
  <rcc rId="10358" sId="1">
    <nc r="O413" t="inlineStr">
      <is>
        <t>34628 pie allas</t>
      </is>
    </nc>
  </rcc>
  <rcc rId="10359" sId="1">
    <nc r="G476">
      <v>508</v>
    </nc>
  </rcc>
</revisions>
</file>

<file path=xl/revisions/revisionLog15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60" sId="1">
    <nc r="E209">
      <v>1440</v>
    </nc>
  </rcc>
  <rcc rId="10361" sId="1">
    <nc r="G209">
      <v>4958</v>
    </nc>
  </rcc>
  <rcc rId="10362" sId="1">
    <nc r="J209">
      <v>-6398</v>
    </nc>
  </rcc>
</revisions>
</file>

<file path=xl/revisions/revisionLog15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63" sId="1">
    <oc r="N597">
      <f>'\\DC1\Finanses\GROZIJUMI\2019\09.2019\[1.pielikums_Pamatbudzeta_ienemumi _2019.xls]Sheet1'!$E$20+'\\DC1\Finanses\GROZIJUMI\2019\09.2019\[1.pielikums_Pamatbudzeta_ienemumi _2019.xls]Sheet1'!$E$114+'\\DC1\Finanses\GROZIJUMI\2019\09.2019\[1.pielikums_Pamatbudzeta_ienemumi _2019.xls]Sheet1'!$E$115</f>
    </oc>
    <nc r="N597">
      <f>'\\DC1\Finanses\GROZIJUMI\2019\12.2019\[1.pielikums_Pamatbudzeta_ienemumi _12_2019.xls]Sheet1'!$G$115</f>
    </nc>
  </rcc>
  <rcv guid="{CFE03FCF-A4D8-435A-8A9B-0544466F5A93}" action="delete"/>
  <rcv guid="{CFE03FCF-A4D8-435A-8A9B-0544466F5A93}" action="add"/>
</revisions>
</file>

<file path=xl/revisions/revisionLog15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64" sId="1">
    <oc r="N597">
      <f>'\\DC1\Finanses\GROZIJUMI\2019\12.2019\[1.pielikums_Pamatbudzeta_ienemumi _12_2019.xls]Sheet1'!$G$115</f>
    </oc>
    <nc r="N597">
      <f>'\\DC1\Finanses\GROZIJUMI\2019\12.2019\[1.pielikums_Pamatbudzeta_ienemumi _12_2019.xls]Sheet1'!$G$115</f>
    </nc>
  </rcc>
  <rcc rId="10365" sId="1">
    <oc r="G407">
      <v>-2034</v>
    </oc>
    <nc r="G407">
      <v>4221</v>
    </nc>
  </rcc>
  <rcc rId="10366" sId="1">
    <nc r="G389">
      <v>540</v>
    </nc>
  </rcc>
  <rcc rId="10367" sId="1">
    <oc r="G392">
      <v>2963</v>
    </oc>
    <nc r="G392">
      <v>373</v>
    </nc>
  </rcc>
  <rcc rId="10368" sId="1">
    <oc r="G404">
      <v>1000</v>
    </oc>
    <nc r="G404">
      <v>2083</v>
    </nc>
  </rcc>
  <rcc rId="10369" sId="1">
    <oc r="G413">
      <v>10000</v>
    </oc>
    <nc r="G413">
      <v>18345</v>
    </nc>
  </rcc>
  <rcc rId="10370" sId="1">
    <oc r="G416">
      <v>1957</v>
    </oc>
    <nc r="G416">
      <v>4339</v>
    </nc>
  </rcc>
  <rcc rId="10371" sId="1">
    <nc r="G410">
      <v>1412</v>
    </nc>
  </rcc>
  <rcc rId="10372" sId="1">
    <oc r="G419">
      <v>1426</v>
    </oc>
    <nc r="G419">
      <v>10406</v>
    </nc>
  </rcc>
  <rcv guid="{3A56BBDD-68CD-4AEA-B9E4-12391459D4C4}" action="delete"/>
  <rcv guid="{3A56BBDD-68CD-4AEA-B9E4-12391459D4C4}" action="add"/>
</revisions>
</file>

<file path=xl/revisions/revisionLog15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73" sId="1">
    <nc r="J179">
      <v>2299</v>
    </nc>
  </rcc>
  <rcc rId="10374" sId="1">
    <nc r="J176">
      <v>-2299</v>
    </nc>
  </rcc>
  <rcv guid="{CFE03FCF-A4D8-435A-8A9B-0544466F5A93}" action="delete"/>
  <rcv guid="{CFE03FCF-A4D8-435A-8A9B-0544466F5A93}" action="add"/>
</revisions>
</file>

<file path=xl/revisions/revisionLog15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75" sId="1">
    <nc r="J337">
      <v>10186</v>
    </nc>
  </rcc>
  <rcc rId="10376" sId="1">
    <nc r="G337">
      <v>-9481</v>
    </nc>
  </rcc>
  <rcv guid="{CFE03FCF-A4D8-435A-8A9B-0544466F5A93}" action="delete"/>
  <rcv guid="{CFE03FCF-A4D8-435A-8A9B-0544466F5A93}" action="add"/>
</revisions>
</file>

<file path=xl/revisions/revisionLog15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77" sId="1">
    <nc r="O337" t="inlineStr">
      <is>
        <t>65705 pie allas</t>
      </is>
    </nc>
  </rcc>
</revisions>
</file>

<file path=xl/revisions/revisionLog15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78" sId="1">
    <nc r="M19">
      <v>3165</v>
    </nc>
  </rcc>
  <rcv guid="{CFE03FCF-A4D8-435A-8A9B-0544466F5A93}" action="delete"/>
  <rcv guid="{CFE03FCF-A4D8-435A-8A9B-0544466F5A93}" action="add"/>
</revisions>
</file>

<file path=xl/revisions/revisionLog15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79" sId="1">
    <nc r="F377">
      <v>769</v>
    </nc>
  </rcc>
  <rcc rId="10380" sId="1">
    <nc r="G377">
      <v>-948</v>
    </nc>
  </rcc>
  <rcc rId="10381" sId="1">
    <nc r="H377">
      <v>179</v>
    </nc>
  </rcc>
  <rcv guid="{3A56BBDD-68CD-4AEA-B9E4-12391459D4C4}" action="delete"/>
  <rcv guid="{3A56BBDD-68CD-4AEA-B9E4-12391459D4C4}" action="add"/>
</revisions>
</file>

<file path=xl/revisions/revisionLog15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82" sId="1">
    <nc r="G67">
      <v>-224853</v>
    </nc>
  </rcc>
  <rfmt sheetId="1" sqref="A594:A595" start="0" length="0">
    <dxf>
      <border>
        <left style="thin">
          <color indexed="64"/>
        </left>
      </border>
    </dxf>
  </rfmt>
  <rfmt sheetId="1" sqref="C594:C595" start="0" length="0">
    <dxf>
      <border>
        <right style="thin">
          <color indexed="64"/>
        </right>
      </border>
    </dxf>
  </rfmt>
  <rfmt sheetId="1" sqref="A595:C595" start="0" length="0">
    <dxf>
      <border>
        <bottom style="thin">
          <color indexed="64"/>
        </bottom>
      </border>
    </dxf>
  </rfmt>
  <rfmt sheetId="1" sqref="A594:C59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10383" sId="1">
    <nc r="C594">
      <v>-224853</v>
    </nc>
  </rcc>
  <rcc rId="10384" sId="1">
    <nc r="C595">
      <f>SUM(C593:C594)</f>
    </nc>
  </rcc>
  <rcc rId="10385" sId="1">
    <oc r="C589">
      <f>C590+C591+C592+C593</f>
    </oc>
    <nc r="C589">
      <f>C590+C591+C592+C595</f>
    </nc>
  </rcc>
</revisions>
</file>

<file path=xl/revisions/revisionLog15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86" sId="1">
    <nc r="G286">
      <v>-785</v>
    </nc>
  </rcc>
  <rcc rId="10387" sId="1">
    <nc r="J286">
      <v>785</v>
    </nc>
  </rcc>
  <rcc rId="10388" sId="1">
    <nc r="E280">
      <v>2401</v>
    </nc>
  </rcc>
  <rcc rId="10389" sId="1">
    <nc r="F280">
      <v>358</v>
    </nc>
  </rcc>
  <rcc rId="10390" sId="1">
    <nc r="G280">
      <v>-9353</v>
    </nc>
  </rcc>
  <rcc rId="10391" sId="1">
    <nc r="J280">
      <v>6594</v>
    </nc>
  </rcc>
  <rcv guid="{CFE03FCF-A4D8-435A-8A9B-0544466F5A93}" action="delete"/>
  <rcv guid="{CFE03FCF-A4D8-435A-8A9B-0544466F5A93}" action="add"/>
</revisions>
</file>

<file path=xl/revisions/revisionLog15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92" sId="1">
    <nc r="E295">
      <v>51</v>
    </nc>
  </rcc>
  <rcc rId="10393" sId="1">
    <nc r="F295">
      <v>4</v>
    </nc>
  </rcc>
  <rcc rId="10394" sId="1">
    <nc r="G295">
      <v>-55</v>
    </nc>
  </rcc>
  <rcc rId="10395" sId="1">
    <nc r="F340">
      <v>90</v>
    </nc>
  </rcc>
  <rcc rId="10396" sId="1">
    <nc r="G340">
      <v>-90</v>
    </nc>
  </rcc>
</revisions>
</file>

<file path=xl/revisions/revisionLog15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97" sId="1">
    <oc r="G337">
      <v>-9481</v>
    </oc>
    <nc r="G337">
      <v>-10596</v>
    </nc>
  </rcc>
  <rcc rId="10398" sId="1">
    <oc r="J337">
      <v>10186</v>
    </oc>
    <nc r="J337">
      <v>11301</v>
    </nc>
  </rcc>
</revisions>
</file>

<file path=xl/revisions/revisionLog15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99" sId="1">
    <nc r="E343">
      <v>-500</v>
    </nc>
  </rcc>
  <rcc rId="10400" sId="1">
    <nc r="F343">
      <v>500</v>
    </nc>
  </rcc>
  <rcc rId="10401" sId="1">
    <nc r="G343">
      <v>-197</v>
    </nc>
  </rcc>
  <rcc rId="10402" sId="1">
    <nc r="J343">
      <v>197</v>
    </nc>
  </rcc>
</revisions>
</file>

<file path=xl/revisions/revisionLog15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03" sId="1">
    <oc r="J176">
      <v>-2299</v>
    </oc>
    <nc r="J176">
      <v>-4746</v>
    </nc>
  </rcc>
  <rcv guid="{CFE03FCF-A4D8-435A-8A9B-0544466F5A93}" action="delete"/>
  <rcv guid="{CFE03FCF-A4D8-435A-8A9B-0544466F5A93}" action="add"/>
</revisions>
</file>

<file path=xl/revisions/revisionLog15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04" sId="1">
    <nc r="J509">
      <v>25648</v>
    </nc>
  </rcc>
  <rcc rId="10405" sId="1">
    <nc r="J512">
      <v>155703</v>
    </nc>
  </rcc>
  <rcc rId="10406" sId="1">
    <nc r="G509">
      <v>2447</v>
    </nc>
  </rcc>
  <rcc rId="10407" sId="1">
    <nc r="G512">
      <v>-176220</v>
    </nc>
  </rcc>
</revisions>
</file>

<file path=xl/revisions/revisionLog15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08" sId="1">
    <nc r="E92">
      <v>-1122</v>
    </nc>
  </rcc>
  <rcc rId="10409" sId="1">
    <nc r="F92">
      <v>1122</v>
    </nc>
  </rcc>
  <rcv guid="{CFE03FCF-A4D8-435A-8A9B-0544466F5A93}" action="delete"/>
  <rcv guid="{CFE03FCF-A4D8-435A-8A9B-0544466F5A93}" action="add"/>
</revisions>
</file>

<file path=xl/revisions/revisionLog15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10" sId="1">
    <nc r="E80">
      <v>-2200</v>
    </nc>
  </rcc>
  <rcc rId="10411" sId="1">
    <nc r="F80">
      <v>2200</v>
    </nc>
  </rcc>
  <rcv guid="{CFE03FCF-A4D8-435A-8A9B-0544466F5A93}" action="delete"/>
  <rcv guid="{CFE03FCF-A4D8-435A-8A9B-0544466F5A93}" action="add"/>
</revisions>
</file>

<file path=xl/revisions/revisionLog15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12" sId="1">
    <nc r="E491">
      <v>-900</v>
    </nc>
  </rcc>
  <rcc rId="10413" sId="1">
    <nc r="K491">
      <v>900</v>
    </nc>
  </rcc>
  <rcv guid="{CFE03FCF-A4D8-435A-8A9B-0544466F5A93}" action="delete"/>
  <rcv guid="{CFE03FCF-A4D8-435A-8A9B-0544466F5A93}" action="add"/>
</revisions>
</file>

<file path=xl/revisions/revisionLog15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14" sId="1">
    <nc r="E545">
      <v>-1368</v>
    </nc>
  </rcc>
  <rcc rId="10415" sId="1">
    <nc r="F545">
      <v>500</v>
    </nc>
  </rcc>
  <rcc rId="10416" sId="1">
    <nc r="G545">
      <v>783</v>
    </nc>
  </rcc>
  <rcc rId="10417" sId="1">
    <nc r="J545">
      <v>85</v>
    </nc>
  </rcc>
  <rcv guid="{CFE03FCF-A4D8-435A-8A9B-0544466F5A93}" action="delete"/>
  <rcv guid="{CFE03FCF-A4D8-435A-8A9B-0544466F5A93}" action="add"/>
</revisions>
</file>

<file path=xl/revisions/revisionLog15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18" sId="1">
    <nc r="E533">
      <v>-2000</v>
    </nc>
  </rcc>
  <rcc rId="10419" sId="1">
    <nc r="F533">
      <v>2000</v>
    </nc>
  </rcc>
  <rcv guid="{CFE03FCF-A4D8-435A-8A9B-0544466F5A93}" action="delete"/>
  <rcv guid="{CFE03FCF-A4D8-435A-8A9B-0544466F5A93}" action="add"/>
</revisions>
</file>

<file path=xl/revisions/revisionLog15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20" sId="1">
    <oc r="G407">
      <v>4221</v>
    </oc>
    <nc r="G407">
      <v>4369</v>
    </nc>
  </rcc>
  <rcc rId="10421" sId="1">
    <oc r="G386">
      <v>13130</v>
    </oc>
    <nc r="G386">
      <v>13829</v>
    </nc>
  </rcc>
  <rcc rId="10422" sId="1">
    <oc r="G389">
      <v>540</v>
    </oc>
    <nc r="G389">
      <v>1052</v>
    </nc>
  </rcc>
  <rcc rId="10423" sId="1">
    <oc r="G392">
      <v>373</v>
    </oc>
    <nc r="G392">
      <v>997</v>
    </nc>
  </rcc>
  <rcc rId="10424" sId="1">
    <oc r="G404">
      <v>2083</v>
    </oc>
    <nc r="G404">
      <v>2154</v>
    </nc>
  </rcc>
  <rcc rId="10425" sId="1">
    <nc r="G422">
      <v>271</v>
    </nc>
  </rcc>
  <rcc rId="10426" sId="1">
    <oc r="H421" t="inlineStr">
      <is>
        <t>[</t>
      </is>
    </oc>
    <nc r="H421"/>
  </rcc>
  <rcc rId="10427" sId="1">
    <oc r="G431">
      <v>4154</v>
    </oc>
    <nc r="G431">
      <v>4537</v>
    </nc>
  </rcc>
  <rcc rId="10428" sId="1">
    <nc r="G479">
      <v>-429</v>
    </nc>
  </rcc>
  <rcv guid="{3A56BBDD-68CD-4AEA-B9E4-12391459D4C4}" action="delete"/>
  <rcv guid="{3A56BBDD-68CD-4AEA-B9E4-12391459D4C4}" action="add"/>
</revisions>
</file>

<file path=xl/revisions/revisionLog15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29" sId="1">
    <nc r="E539">
      <v>-9079</v>
    </nc>
  </rcc>
  <rcc rId="10430" sId="1">
    <nc r="F539">
      <v>9079</v>
    </nc>
  </rcc>
  <rcc rId="10431" sId="1">
    <nc r="J539">
      <v>-604</v>
    </nc>
  </rcc>
  <rcc rId="10432" sId="1">
    <nc r="L539">
      <v>604</v>
    </nc>
  </rcc>
  <rcv guid="{CFE03FCF-A4D8-435A-8A9B-0544466F5A93}" action="delete"/>
  <rcv guid="{CFE03FCF-A4D8-435A-8A9B-0544466F5A93}" action="add"/>
</revisions>
</file>

<file path=xl/revisions/revisionLog15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33" sId="1">
    <nc r="E398">
      <v>-222</v>
    </nc>
  </rcc>
  <rcc rId="10434" sId="1">
    <nc r="F398">
      <v>-54</v>
    </nc>
  </rcc>
  <rcc rId="10435" sId="1">
    <nc r="E395">
      <v>170</v>
    </nc>
  </rcc>
  <rcc rId="10436" sId="1">
    <nc r="F395">
      <v>42</v>
    </nc>
  </rcc>
  <rcc rId="10437" sId="1">
    <nc r="E413">
      <v>357</v>
    </nc>
  </rcc>
  <rcc rId="10438" sId="1">
    <nc r="F413">
      <v>86</v>
    </nc>
  </rcc>
  <rcc rId="10439" sId="1">
    <nc r="E410">
      <v>148</v>
    </nc>
  </rcc>
  <rcc rId="10440" sId="1">
    <nc r="F410">
      <v>36</v>
    </nc>
  </rcc>
  <rcc rId="10441" sId="1">
    <nc r="E416">
      <v>305</v>
    </nc>
  </rcc>
  <rcc rId="10442" sId="1">
    <nc r="F416">
      <v>74</v>
    </nc>
  </rcc>
  <rcc rId="10443" sId="1">
    <nc r="E425">
      <v>32</v>
    </nc>
  </rcc>
  <rcc rId="10444" sId="1">
    <nc r="F425">
      <v>8</v>
    </nc>
  </rcc>
  <rcc rId="10445" sId="1">
    <nc r="E434">
      <v>28</v>
    </nc>
  </rcc>
  <rcc rId="10446" sId="1">
    <nc r="F434">
      <v>7</v>
    </nc>
  </rcc>
  <rcc rId="10447" sId="1">
    <nc r="E428">
      <v>220</v>
    </nc>
  </rcc>
  <rcc rId="10448" sId="1">
    <nc r="F428">
      <v>52</v>
    </nc>
  </rcc>
  <rcc rId="10449" sId="1">
    <nc r="E419">
      <v>127</v>
    </nc>
  </rcc>
  <rcc rId="10450" sId="1">
    <nc r="F419">
      <v>31</v>
    </nc>
  </rcc>
  <rcc rId="10451" sId="1">
    <nc r="E422">
      <v>-26</v>
    </nc>
  </rcc>
  <rcc rId="10452" sId="1">
    <nc r="F422">
      <v>-6</v>
    </nc>
  </rcc>
  <rcv guid="{CFE03FCF-A4D8-435A-8A9B-0544466F5A93}" action="delete"/>
  <rcv guid="{CFE03FCF-A4D8-435A-8A9B-0544466F5A93}" action="add"/>
</revisions>
</file>

<file path=xl/revisions/revisionLog15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53" sId="1">
    <nc r="E431">
      <v>-194</v>
    </nc>
  </rcc>
  <rcc rId="10454" sId="1">
    <nc r="F431">
      <v>-46</v>
    </nc>
  </rcc>
  <rcc rId="10455" sId="1">
    <oc r="E449">
      <v>-268</v>
    </oc>
    <nc r="E449">
      <v>-1791</v>
    </nc>
  </rcc>
  <rcc rId="10456" sId="1">
    <nc r="F449">
      <v>-369</v>
    </nc>
  </rcc>
  <rcc rId="10457" sId="1">
    <nc r="E455">
      <v>329</v>
    </nc>
  </rcc>
  <rcc rId="10458" sId="1">
    <nc r="F455">
      <v>79</v>
    </nc>
  </rcc>
  <rcc rId="10459" sId="1">
    <nc r="E440">
      <v>249</v>
    </nc>
  </rcc>
  <rcc rId="10460" sId="1">
    <nc r="F440">
      <v>60</v>
    </nc>
  </rcc>
</revisions>
</file>

<file path=xl/revisions/revisionLog15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61" sId="1">
    <nc r="G494">
      <v>-5567</v>
    </nc>
  </rcc>
  <rcc rId="10462" sId="1">
    <nc r="J494">
      <v>-3003</v>
    </nc>
  </rcc>
  <rcc rId="10463" sId="1">
    <nc r="L494">
      <v>16173</v>
    </nc>
  </rcc>
  <rcc rId="10464" sId="1">
    <nc r="J497">
      <v>-3238</v>
    </nc>
  </rcc>
  <rcv guid="{CFE03FCF-A4D8-435A-8A9B-0544466F5A93}" action="delete"/>
  <rcv guid="{CFE03FCF-A4D8-435A-8A9B-0544466F5A93}" action="add"/>
</revisions>
</file>

<file path=xl/revisions/revisionLog15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65" sId="1">
    <nc r="G488">
      <v>-332</v>
    </nc>
  </rcc>
  <rcc rId="10466" sId="1">
    <nc r="J488">
      <v>332</v>
    </nc>
  </rcc>
</revisions>
</file>

<file path=xl/revisions/revisionLog15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67" sId="1">
    <oc r="J386">
      <v>-15087</v>
    </oc>
    <nc r="J386">
      <v>-13130</v>
    </nc>
  </rcc>
  <rcc rId="10468" sId="1">
    <oc r="G386">
      <v>13829</v>
    </oc>
    <nc r="G386">
      <v>11872</v>
    </nc>
  </rcc>
  <rcv guid="{3A56BBDD-68CD-4AEA-B9E4-12391459D4C4}" action="delete"/>
  <rcv guid="{3A56BBDD-68CD-4AEA-B9E4-12391459D4C4}" action="add"/>
</revisions>
</file>

<file path=xl/revisions/revisionLog15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69" sId="1">
    <nc r="E551">
      <v>11405</v>
    </nc>
  </rcc>
  <rcc rId="10470" sId="1">
    <nc r="F551">
      <v>1695</v>
    </nc>
  </rcc>
  <rcc rId="10471" sId="1">
    <nc r="G551">
      <v>-13100</v>
    </nc>
  </rcc>
  <rcv guid="{CFE03FCF-A4D8-435A-8A9B-0544466F5A93}" action="delete"/>
  <rcv guid="{CFE03FCF-A4D8-435A-8A9B-0544466F5A93}" action="add"/>
</revisions>
</file>

<file path=xl/revisions/revisionLog15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72" sId="1">
    <nc r="E542">
      <v>91</v>
    </nc>
  </rcc>
  <rcc rId="10473" sId="1">
    <nc r="F542">
      <v>22</v>
    </nc>
  </rcc>
  <rcc rId="10474" sId="1">
    <nc r="G542">
      <v>-113</v>
    </nc>
  </rcc>
</revisions>
</file>

<file path=xl/revisions/revisionLog15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75" sId="1">
    <oc r="J584">
      <v>-2013</v>
    </oc>
    <nc r="J584">
      <v>-203975</v>
    </nc>
  </rcc>
</revisions>
</file>

<file path=xl/revisions/revisionLog15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76" sId="1">
    <oc r="N598">
      <f>C588-C590-C591-C593</f>
    </oc>
    <nc r="N598">
      <f>C588-C590-C591-C595</f>
    </nc>
  </rcc>
  <rcc rId="10477" sId="1">
    <nc r="G176">
      <v>-70000</v>
    </nc>
  </rcc>
  <rcc rId="10478" sId="1">
    <oc r="J176">
      <v>-4746</v>
    </oc>
    <nc r="J176">
      <v>-204746</v>
    </nc>
  </rcc>
  <rcv guid="{3A56BBDD-68CD-4AEA-B9E4-12391459D4C4}" action="delete"/>
  <rcv guid="{3A56BBDD-68CD-4AEA-B9E4-12391459D4C4}" action="add"/>
</revisions>
</file>

<file path=xl/revisions/revisionLog15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79" sId="1">
    <oc r="C594">
      <v>-224853</v>
    </oc>
    <nc r="C594">
      <v>-644949</v>
    </nc>
  </rcc>
  <rcc rId="10480" sId="1">
    <oc r="C590">
      <v>-4307852</v>
    </oc>
    <nc r="C590">
      <v>-4387238</v>
    </nc>
  </rcc>
</revisions>
</file>

<file path=xl/revisions/revisionLog15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81" sId="1">
    <oc r="G479">
      <v>-429</v>
    </oc>
    <nc r="G479">
      <v>-222</v>
    </nc>
  </rcc>
  <rcv guid="{CFE03FCF-A4D8-435A-8A9B-0544466F5A93}" action="delete"/>
  <rcv guid="{CFE03FCF-A4D8-435A-8A9B-0544466F5A93}" action="add"/>
</revisions>
</file>

<file path=xl/revisions/revisionLog15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82" sId="1">
    <nc r="L473">
      <v>2000</v>
    </nc>
  </rcc>
</revisions>
</file>

<file path=xl/revisions/revisionLog15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83" sId="1">
    <oc r="N597">
      <f>'\\DC1\Finanses\GROZIJUMI\2019\12.2019\[1.pielikums_Pamatbudzeta_ienemumi _12_2019.xls]Sheet1'!$G$115</f>
    </oc>
    <nc r="N597">
      <f>'\\DC1\Finanses\GROZIJUMI\2019\12.2019\[1.pielikums_Pamatbudzeta_ienemumi _12_2019.xls]Sheet1'!$G$115</f>
    </nc>
  </rcc>
  <rcc rId="10484" sId="1">
    <oc r="C594">
      <v>-644949</v>
    </oc>
    <nc r="C594">
      <v>-760363</v>
    </nc>
  </rcc>
</revisions>
</file>

<file path=xl/revisions/revisionLog15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85" sId="1">
    <oc r="C594">
      <v>-760363</v>
    </oc>
    <nc r="C594">
      <v>-758156</v>
    </nc>
  </rcc>
  <rcv guid="{3A56BBDD-68CD-4AEA-B9E4-12391459D4C4}" action="delete"/>
  <rcv guid="{3A56BBDD-68CD-4AEA-B9E4-12391459D4C4}" action="add"/>
</revisions>
</file>

<file path=xl/revisions/revisionLog15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86" sId="1">
    <oc r="C590">
      <v>-4387238</v>
    </oc>
    <nc r="C590">
      <v>-4391571</v>
    </nc>
  </rcc>
  <rcc rId="10487" sId="1">
    <oc r="N597">
      <f>'\\DC1\Finanses\GROZIJUMI\2019\12.2019\[1.pielikums_Pamatbudzeta_ienemumi _12_2019.xls]Sheet1'!$G$115</f>
    </oc>
    <nc r="N597">
      <f>'\\DC1\Finanses\GROZIJUMI\2019\12.2019\[1.pielikums_Pamatbudzeta_ienemumi _12_2019.xls]Sheet1'!$G$115</f>
    </nc>
  </rcc>
  <rcv guid="{3A56BBDD-68CD-4AEA-B9E4-12391459D4C4}" action="delete"/>
  <rcv guid="{3A56BBDD-68CD-4AEA-B9E4-12391459D4C4}" action="add"/>
</revisions>
</file>

<file path=xl/revisions/revisionLog15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88" sId="1">
    <nc r="E485">
      <v>11200</v>
    </nc>
  </rcc>
  <rcc rId="10489" sId="1">
    <nc r="F485">
      <v>2718</v>
    </nc>
  </rcc>
  <rcc rId="10490" sId="1">
    <nc r="G485">
      <v>3055</v>
    </nc>
  </rcc>
  <rcv guid="{CFE03FCF-A4D8-435A-8A9B-0544466F5A93}" action="delete"/>
  <rcv guid="{CFE03FCF-A4D8-435A-8A9B-0544466F5A93}" action="add"/>
</revisions>
</file>

<file path=xl/revisions/revisionLog15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91" sId="1">
    <nc r="E521">
      <v>21176</v>
    </nc>
  </rcc>
  <rcc rId="10492" sId="1">
    <nc r="F521">
      <v>40</v>
    </nc>
  </rcc>
  <rcc rId="10493" sId="1">
    <nc r="G521">
      <v>2183</v>
    </nc>
  </rcc>
</revisions>
</file>

<file path=xl/revisions/revisionLog15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94" sId="1">
    <nc r="E524">
      <v>10436</v>
    </nc>
  </rcc>
  <rcc rId="10495" sId="1">
    <nc r="F524">
      <v>2380</v>
    </nc>
  </rcc>
  <rcc rId="10496" sId="1">
    <nc r="G524">
      <v>2353</v>
    </nc>
  </rcc>
  <rcc rId="10497" sId="1">
    <nc r="E527">
      <v>410</v>
    </nc>
  </rcc>
  <rcc rId="10498" sId="1">
    <nc r="F527">
      <v>100</v>
    </nc>
  </rcc>
  <rcc rId="10499" sId="1">
    <nc r="G527">
      <v>-510</v>
    </nc>
  </rcc>
</revisions>
</file>

<file path=xl/revisions/revisionLog15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00" sId="1">
    <oc r="B505" t="inlineStr">
      <is>
        <t>Labvēlīgas vides veidošana Dobeles novadā</t>
      </is>
    </oc>
    <nc r="B505" t="inlineStr">
      <is>
        <t>DAVV8.4.1.0/16/J/001</t>
      </is>
    </nc>
  </rcc>
  <rcc rId="10501" sId="1">
    <nc r="G506">
      <v>685</v>
    </nc>
  </rcc>
</revisions>
</file>

<file path=xl/revisions/revisionLog15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02" sId="1">
    <oc r="B457" t="inlineStr">
      <is>
        <t>Kristīga pamatskola</t>
      </is>
    </oc>
    <nc r="B457" t="inlineStr">
      <is>
        <t>Erasmus Bērzupe 2019-1-RO01-KA229-063115-3</t>
      </is>
    </nc>
  </rcc>
  <rcc rId="10503" sId="1">
    <nc r="G458">
      <v>1532</v>
    </nc>
  </rcc>
  <rcv guid="{CFE03FCF-A4D8-435A-8A9B-0544466F5A93}" action="delete"/>
  <rcv guid="{CFE03FCF-A4D8-435A-8A9B-0544466F5A93}" action="add"/>
</revisions>
</file>

<file path=xl/revisions/revisionLog15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04" sId="1">
    <nc r="E515">
      <v>170</v>
    </nc>
  </rcc>
  <rcc rId="10505" sId="1">
    <nc r="F515">
      <v>41</v>
    </nc>
  </rcc>
  <rcc rId="10506" sId="1">
    <nc r="G515">
      <v>-211</v>
    </nc>
  </rcc>
</revisions>
</file>

<file path=xl/revisions/revisionLog15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07" sId="1">
    <oc r="C594">
      <v>-758156</v>
    </oc>
    <nc r="C594">
      <v>-837646</v>
    </nc>
  </rcc>
  <rcv guid="{CFE03FCF-A4D8-435A-8A9B-0544466F5A93}" action="delete"/>
  <rcv guid="{CFE03FCF-A4D8-435A-8A9B-0544466F5A93}" action="add"/>
</revisions>
</file>

<file path=xl/revisions/revisionLog15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08" sId="1">
    <oc r="N597">
      <f>'\\DC1\Finanses\GROZIJUMI\2019\12.2019\[1.pielikums_Pamatbudzeta_ienemumi _12_2019.xls]Sheet1'!$G$115</f>
    </oc>
    <nc r="N597"/>
  </rcc>
  <rcc rId="10509" sId="1">
    <oc r="N598">
      <f>C588-C590-C591-C595</f>
    </oc>
    <nc r="N598"/>
  </rcc>
  <rcc rId="10510" sId="1">
    <oc r="P598">
      <f>N597-N598</f>
    </oc>
    <nc r="P598"/>
  </rcc>
  <rcc rId="10511" sId="1">
    <oc r="O431" t="inlineStr">
      <is>
        <t>254 Alla</t>
      </is>
    </oc>
    <nc r="O431"/>
  </rcc>
  <rm rId="10512" sheetId="1" source="O413" destination="P414" sourceSheetId="1">
    <rfmt sheetId="1" sqref="P414" start="0" length="0">
      <dxf>
        <font>
          <sz val="10"/>
          <color auto="1"/>
          <name val="Times New Roman"/>
          <family val="1"/>
          <charset val="186"/>
          <scheme val="none"/>
        </font>
      </dxf>
    </rfmt>
  </rm>
  <rcc rId="10513" sId="1">
    <oc r="P414" t="inlineStr">
      <is>
        <t>34628 pie allas</t>
      </is>
    </oc>
    <nc r="P414"/>
  </rcc>
  <rcc rId="10514" sId="1">
    <oc r="O337" t="inlineStr">
      <is>
        <t>65705 pie allas</t>
      </is>
    </oc>
    <nc r="O337"/>
  </rcc>
  <rcc rId="10515" sId="1">
    <oc r="M8" t="inlineStr">
      <is>
        <t>(ar grozījumiem 26.09.2019 Nr.   /9 )</t>
      </is>
    </oc>
    <nc r="M8" t="inlineStr">
      <is>
        <t>(ar grozījumiem 27.12.2019 Nr.   / )</t>
      </is>
    </nc>
  </rcc>
  <rcv guid="{3A56BBDD-68CD-4AEA-B9E4-12391459D4C4}" action="delete"/>
  <rcv guid="{3A56BBDD-68CD-4AEA-B9E4-12391459D4C4}" action="add"/>
</revisions>
</file>

<file path=xl/revisions/revisionLog15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cv guid="{3A56BBDD-68CD-4AEA-B9E4-12391459D4C4}" action="add"/>
</revisions>
</file>

<file path=xl/revisions/revisionLog15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16" sId="1">
    <oc r="E413">
      <v>357</v>
    </oc>
    <nc r="E413">
      <v>654</v>
    </nc>
  </rcc>
  <rcc rId="10517" sId="1">
    <oc r="E434">
      <v>28</v>
    </oc>
    <nc r="E434">
      <v>213</v>
    </nc>
  </rcc>
  <rcc rId="10518" sId="1">
    <oc r="E416">
      <v>305</v>
    </oc>
    <nc r="E416">
      <v>661</v>
    </nc>
  </rcc>
  <rcc rId="10519" sId="1">
    <oc r="F416">
      <v>74</v>
    </oc>
    <nc r="F416">
      <v>160</v>
    </nc>
  </rcc>
  <rcc rId="10520" sId="1">
    <oc r="F410">
      <v>36</v>
    </oc>
    <nc r="F410">
      <v>991</v>
    </nc>
  </rcc>
  <rcc rId="10521" sId="1">
    <oc r="F422">
      <v>-6</v>
    </oc>
    <nc r="F422">
      <v>195</v>
    </nc>
  </rcc>
  <rcc rId="10522" sId="1">
    <oc r="E455">
      <v>329</v>
    </oc>
    <nc r="E455">
      <v>-1751</v>
    </nc>
  </rcc>
  <rcv guid="{CFE03FCF-A4D8-435A-8A9B-0544466F5A93}" action="delete"/>
  <rcv guid="{CFE03FCF-A4D8-435A-8A9B-0544466F5A93}" action="add"/>
</revisions>
</file>

<file path=xl/revisions/revisionLog15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23" sId="1">
    <nc r="G52">
      <v>579</v>
    </nc>
  </rcc>
  <rcc rId="10524" sId="1">
    <oc r="F52">
      <v>1136</v>
    </oc>
    <nc r="F52">
      <v>1636</v>
    </nc>
  </rcc>
  <rcc rId="10525" sId="1">
    <oc r="E52">
      <v>-1136</v>
    </oc>
    <nc r="E52">
      <v>-1636</v>
    </nc>
  </rcc>
  <rcv guid="{CFE03FCF-A4D8-435A-8A9B-0544466F5A93}" action="delete"/>
  <rcv guid="{CFE03FCF-A4D8-435A-8A9B-0544466F5A93}" action="add"/>
</revisions>
</file>

<file path=xl/revisions/revisionLog15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26" sId="1">
    <nc r="N591">
      <f>C588-C589-C595</f>
    </nc>
  </rcc>
</revisions>
</file>

<file path=xl/revisions/revisionLog15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27" sId="1">
    <nc r="N590">
      <f>'\\DC1\Finanses\GROZIJUMI\2019\12.2019\[1.pielikums_Pamatbudzeta_ienemumi _12_2019.xls]Sheet1'!$G$117</f>
    </nc>
  </rcc>
  <rcc rId="10528" sId="1">
    <nc r="O592">
      <f>N590-N591</f>
    </nc>
  </rcc>
  <rcc rId="10529" sId="1">
    <oc r="C589">
      <f>C590+C591+C592+C595</f>
    </oc>
    <nc r="C589">
      <f>C590+C591+C592</f>
    </nc>
  </rcc>
</revisions>
</file>

<file path=xl/revisions/revisionLog15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30" sId="1">
    <nc r="E470">
      <v>4437</v>
    </nc>
  </rcc>
  <rcc rId="10531" sId="1">
    <nc r="F470">
      <v>626</v>
    </nc>
  </rcc>
  <rcc rId="10532" sId="1">
    <nc r="G470">
      <v>-423</v>
    </nc>
  </rcc>
  <rcc rId="10533" sId="1">
    <nc r="H470">
      <v>88</v>
    </nc>
  </rcc>
  <rcv guid="{CFE03FCF-A4D8-435A-8A9B-0544466F5A93}" action="delete"/>
  <rcv guid="{CFE03FCF-A4D8-435A-8A9B-0544466F5A93}" action="add"/>
</revisions>
</file>

<file path=xl/revisions/revisionLog15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34" sId="1">
    <oc r="C594">
      <v>-837646</v>
    </oc>
    <nc r="C594">
      <v>-842912</v>
    </nc>
  </rcc>
</revisions>
</file>

<file path=xl/revisions/revisionLog15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35" sId="1">
    <nc r="H230">
      <v>-10000</v>
    </nc>
  </rcc>
  <rcc rId="10536" sId="1">
    <nc r="H233">
      <v>-10000</v>
    </nc>
  </rcc>
  <rcc rId="10537" sId="1">
    <oc r="B592" t="inlineStr">
      <is>
        <t>Ieguldījumi SIA  "Dobeles ūdens" pamatkapitālā</t>
      </is>
    </oc>
    <nc r="B592" t="inlineStr">
      <is>
        <t>Ieguldījumi SIA  "Dobeles komunālie pakalpojumi" pamatkapitālā</t>
      </is>
    </nc>
  </rcc>
  <rcc rId="10538" sId="1">
    <oc r="C592">
      <v>0</v>
    </oc>
    <nc r="C592">
      <v>-20000</v>
    </nc>
  </rcc>
  <rcv guid="{3A56BBDD-68CD-4AEA-B9E4-12391459D4C4}" action="delete"/>
  <rcv guid="{3A56BBDD-68CD-4AEA-B9E4-12391459D4C4}" action="add"/>
</revisions>
</file>

<file path=xl/revisions/revisionLog15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39" sId="1">
    <oc r="J443">
      <v>-6208</v>
    </oc>
    <nc r="J443">
      <v>-6808</v>
    </nc>
  </rcc>
  <rcc rId="10540" sId="1">
    <oc r="G443">
      <v>5988</v>
    </oc>
    <nc r="G443">
      <v>6588</v>
    </nc>
  </rcc>
  <rcv guid="{3A56BBDD-68CD-4AEA-B9E4-12391459D4C4}" action="delete"/>
  <rcv guid="{3A56BBDD-68CD-4AEA-B9E4-12391459D4C4}" action="add"/>
</revisions>
</file>

<file path=xl/revisions/revisionLog15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41" sId="1">
    <oc r="C594">
      <v>-842912</v>
    </oc>
    <nc r="C594">
      <v>-852117</v>
    </nc>
  </rcc>
  <rcv guid="{CFE03FCF-A4D8-435A-8A9B-0544466F5A93}" action="delete"/>
  <rcv guid="{CFE03FCF-A4D8-435A-8A9B-0544466F5A93}" action="add"/>
</revisions>
</file>

<file path=xl/revisions/revisionLog15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42" sId="1">
    <nc r="H240">
      <v>1273</v>
    </nc>
  </rcc>
  <rcc rId="10543" sId="1">
    <nc r="H227">
      <v>-1273</v>
    </nc>
  </rcc>
  <rcv guid="{3A56BBDD-68CD-4AEA-B9E4-12391459D4C4}" action="delete"/>
  <rcv guid="{3A56BBDD-68CD-4AEA-B9E4-12391459D4C4}" action="add"/>
</revisions>
</file>

<file path=xl/revisions/revisionLog15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44" sId="1">
    <nc r="J40">
      <v>2890</v>
    </nc>
  </rcc>
  <rcc rId="10545" sId="1">
    <oc r="G40">
      <v>-1994</v>
    </oc>
    <nc r="G40">
      <v>-4884</v>
    </nc>
  </rcc>
  <rcv guid="{CFE03FCF-A4D8-435A-8A9B-0544466F5A93}" action="delete"/>
  <rcv guid="{CFE03FCF-A4D8-435A-8A9B-0544466F5A93}" action="add"/>
</revisions>
</file>

<file path=xl/revisions/revisionLog15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46" sId="1">
    <nc r="G167">
      <v>100</v>
    </nc>
  </rcc>
  <rcc rId="10547" sId="1">
    <nc r="J161">
      <v>-500</v>
    </nc>
  </rcc>
  <rcc rId="10548" sId="1">
    <oc r="G161">
      <v>1994</v>
    </oc>
    <nc r="G161">
      <v>2494</v>
    </nc>
  </rcc>
  <rcc rId="10549" sId="1">
    <nc r="G143">
      <v>-2000</v>
    </nc>
  </rcc>
  <rcc rId="10550" sId="1">
    <nc r="J143">
      <v>-793</v>
    </nc>
  </rcc>
  <rcv guid="{CFE03FCF-A4D8-435A-8A9B-0544466F5A93}" action="delete"/>
  <rcv guid="{CFE03FCF-A4D8-435A-8A9B-0544466F5A93}" action="add"/>
</revisions>
</file>

<file path=xl/revisions/revisionLog15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51" sId="1">
    <oc r="E37">
      <v>2897</v>
    </oc>
    <nc r="E37">
      <v>2251</v>
    </nc>
  </rcc>
  <rcc rId="10552" sId="1">
    <oc r="F37">
      <v>852</v>
    </oc>
    <nc r="F37">
      <v>1498</v>
    </nc>
  </rcc>
  <rcc rId="10553" sId="1">
    <oc r="G37">
      <v>214</v>
    </oc>
    <nc r="G37">
      <v>114</v>
    </nc>
  </rcc>
  <rcc rId="10554" sId="1">
    <nc r="E34">
      <v>-309</v>
    </nc>
  </rcc>
  <rcc rId="10555" sId="1">
    <nc r="F34">
      <v>309</v>
    </nc>
  </rcc>
  <rcc rId="10556" sId="1">
    <nc r="J34">
      <v>793</v>
    </nc>
  </rcc>
  <rcc rId="10557" sId="1">
    <nc r="G34">
      <v>2000</v>
    </nc>
  </rcc>
</revisions>
</file>

<file path=xl/revisions/revisionLog15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58" sId="1">
    <oc r="H230">
      <v>-10000</v>
    </oc>
    <nc r="H230">
      <v>-16600</v>
    </nc>
  </rcc>
  <rcc rId="10559" sId="1">
    <oc r="H233">
      <v>-10000</v>
    </oc>
    <nc r="H233">
      <v>-13395</v>
    </nc>
  </rcc>
  <rcc rId="10560" sId="1">
    <oc r="H240">
      <v>1273</v>
    </oc>
    <nc r="H240">
      <v>-8727</v>
    </nc>
  </rcc>
  <rrc rId="10561" sId="1" ref="A123:XFD123" action="insertRow"/>
  <rrc rId="10562" sId="1" ref="A123:XFD123" action="insertRow"/>
  <rcc rId="10563" sId="1">
    <nc r="C123">
      <f>SUM(D123,G123,H123:M123)</f>
    </nc>
  </rcc>
  <rcc rId="10564" sId="1">
    <nc r="D123">
      <f>SUM(E123:F123)</f>
    </nc>
  </rcc>
  <rcc rId="10565" sId="1">
    <oc r="G122">
      <v>0</v>
    </oc>
    <nc r="G122"/>
  </rcc>
  <rcc rId="10566" sId="1">
    <nc r="C124">
      <f>C122+C123</f>
    </nc>
  </rcc>
  <rcc rId="10567" sId="1">
    <nc r="D124">
      <f>D122+D123</f>
    </nc>
  </rcc>
  <rcc rId="10568" sId="1">
    <nc r="H123">
      <v>3500</v>
    </nc>
  </rcc>
  <rcc rId="10569" sId="1">
    <oc r="C121">
      <f>C122</f>
    </oc>
    <nc r="C121">
      <f>C124</f>
    </nc>
  </rcc>
  <rcc rId="10570" sId="1" odxf="1" dxf="1">
    <nc r="E124">
      <f>E122+E123</f>
    </nc>
    <odxf>
      <font>
        <b/>
        <name val="Times New Roman"/>
        <family val="1"/>
      </font>
      <alignment horizontal="center" vertical="top"/>
    </odxf>
    <ndxf>
      <font>
        <b val="0"/>
        <name val="Times New Roman"/>
        <family val="1"/>
      </font>
      <alignment horizontal="general" vertical="bottom"/>
    </ndxf>
  </rcc>
  <rcc rId="10571" sId="1" odxf="1" dxf="1">
    <nc r="F124">
      <f>F122+F123</f>
    </nc>
    <odxf>
      <font>
        <b/>
        <name val="Times New Roman"/>
        <family val="1"/>
      </font>
      <alignment horizontal="center" vertical="top"/>
    </odxf>
    <ndxf>
      <font>
        <b val="0"/>
        <name val="Times New Roman"/>
        <family val="1"/>
      </font>
      <alignment horizontal="general" vertical="bottom"/>
    </ndxf>
  </rcc>
  <rcc rId="10572" sId="1" odxf="1" dxf="1">
    <nc r="G124">
      <f>G122+G123</f>
    </nc>
    <odxf>
      <font>
        <b/>
        <name val="Times New Roman"/>
        <family val="1"/>
      </font>
      <alignment horizontal="center" vertical="top"/>
    </odxf>
    <ndxf>
      <font>
        <b val="0"/>
        <name val="Times New Roman"/>
        <family val="1"/>
      </font>
      <alignment horizontal="general" vertical="bottom"/>
    </ndxf>
  </rcc>
  <rcc rId="10573" sId="1" odxf="1" dxf="1">
    <nc r="H124">
      <f>H122+H123</f>
    </nc>
    <odxf>
      <font>
        <b/>
        <name val="Times New Roman"/>
        <family val="1"/>
      </font>
      <alignment horizontal="center" vertical="top"/>
    </odxf>
    <ndxf>
      <font>
        <b val="0"/>
        <name val="Times New Roman"/>
        <family val="1"/>
      </font>
      <alignment horizontal="general" vertical="bottom"/>
    </ndxf>
  </rcc>
  <rcc rId="10574" sId="1" odxf="1" dxf="1">
    <nc r="I124">
      <f>I122+I123</f>
    </nc>
    <odxf>
      <font>
        <b/>
        <name val="Times New Roman"/>
        <family val="1"/>
      </font>
      <alignment horizontal="center" vertical="top"/>
    </odxf>
    <ndxf>
      <font>
        <b val="0"/>
        <name val="Times New Roman"/>
        <family val="1"/>
      </font>
      <alignment horizontal="general" vertical="bottom"/>
    </ndxf>
  </rcc>
  <rcc rId="10575" sId="1" odxf="1" dxf="1">
    <nc r="J124">
      <f>J122+J123</f>
    </nc>
    <odxf>
      <font>
        <b/>
        <name val="Times New Roman"/>
        <family val="1"/>
      </font>
      <alignment horizontal="center" vertical="top"/>
    </odxf>
    <ndxf>
      <font>
        <b val="0"/>
        <name val="Times New Roman"/>
        <family val="1"/>
      </font>
      <alignment horizontal="general" vertical="bottom"/>
    </ndxf>
  </rcc>
  <rcc rId="10576" sId="1" odxf="1" dxf="1">
    <nc r="K124">
      <f>K122+K123</f>
    </nc>
    <odxf>
      <font>
        <b/>
        <name val="Times New Roman"/>
        <family val="1"/>
      </font>
      <alignment horizontal="center" vertical="top"/>
    </odxf>
    <ndxf>
      <font>
        <b val="0"/>
        <name val="Times New Roman"/>
        <family val="1"/>
      </font>
      <alignment horizontal="general" vertical="bottom"/>
    </ndxf>
  </rcc>
  <rcc rId="10577" sId="1" odxf="1" dxf="1">
    <nc r="L124">
      <f>L122+L123</f>
    </nc>
    <odxf>
      <font>
        <b/>
        <name val="Times New Roman"/>
        <family val="1"/>
      </font>
      <alignment horizontal="center" vertical="top"/>
    </odxf>
    <ndxf>
      <font>
        <b val="0"/>
        <name val="Times New Roman"/>
        <family val="1"/>
      </font>
      <alignment horizontal="general" vertical="bottom"/>
    </ndxf>
  </rcc>
  <rcc rId="10578" sId="1" odxf="1" dxf="1">
    <nc r="M124">
      <f>M122+M123</f>
    </nc>
    <odxf>
      <font>
        <b/>
        <name val="Times New Roman"/>
        <family val="1"/>
      </font>
      <alignment horizontal="center" vertical="top"/>
    </odxf>
    <ndxf>
      <font>
        <b val="0"/>
        <name val="Times New Roman"/>
        <family val="1"/>
      </font>
      <alignment horizontal="general" vertical="bottom"/>
    </ndxf>
  </rcc>
  <rcc rId="10579" sId="1">
    <oc r="D121">
      <f>D122</f>
    </oc>
    <nc r="D121">
      <f>D124</f>
    </nc>
  </rcc>
  <rcc rId="10580" sId="1">
    <oc r="E121">
      <f>E122</f>
    </oc>
    <nc r="E121">
      <f>E124</f>
    </nc>
  </rcc>
  <rcc rId="10581" sId="1">
    <oc r="F121">
      <f>F122</f>
    </oc>
    <nc r="F121">
      <f>F124</f>
    </nc>
  </rcc>
  <rcc rId="10582" sId="1">
    <oc r="G121">
      <f>G122</f>
    </oc>
    <nc r="G121">
      <f>G124</f>
    </nc>
  </rcc>
  <rcc rId="10583" sId="1">
    <oc r="H121">
      <f>H122</f>
    </oc>
    <nc r="H121">
      <f>H124</f>
    </nc>
  </rcc>
  <rcc rId="10584" sId="1">
    <oc r="I121">
      <f>I122</f>
    </oc>
    <nc r="I121">
      <f>I124</f>
    </nc>
  </rcc>
  <rcc rId="10585" sId="1">
    <oc r="J121">
      <f>J122</f>
    </oc>
    <nc r="J121">
      <f>J124</f>
    </nc>
  </rcc>
  <rcc rId="10586" sId="1">
    <oc r="K121">
      <f>K122</f>
    </oc>
    <nc r="K121">
      <f>K124</f>
    </nc>
  </rcc>
  <rcc rId="10587" sId="1">
    <oc r="L121">
      <f>L122</f>
    </oc>
    <nc r="L121">
      <f>L124</f>
    </nc>
  </rcc>
  <rcc rId="10588" sId="1">
    <oc r="M121">
      <f>M122</f>
    </oc>
    <nc r="M121">
      <f>M124</f>
    </nc>
  </rcc>
  <rfmt sheetId="1" sqref="H123" start="0" length="2147483647">
    <dxf>
      <font>
        <b val="0"/>
      </font>
    </dxf>
  </rfmt>
  <rfmt sheetId="1" sqref="A124:M124">
    <dxf>
      <fill>
        <patternFill>
          <bgColor theme="4" tint="0.79998168889431442"/>
        </patternFill>
      </fill>
    </dxf>
  </rfmt>
  <rcc rId="10589" sId="1">
    <nc r="H239">
      <v>-3500</v>
    </nc>
  </rcc>
  <rcc rId="10590" sId="1">
    <oc r="C594">
      <v>-20000</v>
    </oc>
    <nc r="C594">
      <v>-39995</v>
    </nc>
  </rcc>
  <rcc rId="10591" sId="1">
    <oc r="C589">
      <f>D589+G589+H589+I589+J589+K589+L589+M589</f>
    </oc>
    <nc r="C589">
      <f>D589+G589+H589+I589+J589+K589+L589+M589+C123</f>
    </nc>
  </rcc>
  <rcv guid="{3A56BBDD-68CD-4AEA-B9E4-12391459D4C4}" action="delete"/>
  <rcv guid="{3A56BBDD-68CD-4AEA-B9E4-12391459D4C4}" action="add"/>
</revisions>
</file>

<file path=xl/revisions/revisionLog15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92" sId="1">
    <oc r="C592">
      <v>-4391571</v>
    </oc>
    <nc r="C592">
      <v>-4446771</v>
    </nc>
  </rcc>
  <rcv guid="{3A56BBDD-68CD-4AEA-B9E4-12391459D4C4}" action="delete"/>
  <rcv guid="{3A56BBDD-68CD-4AEA-B9E4-12391459D4C4}" action="add"/>
</revisions>
</file>

<file path=xl/revisions/revisionLog15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93" sId="1">
    <oc r="H123">
      <v>3500</v>
    </oc>
    <nc r="H123">
      <v>1112</v>
    </nc>
  </rcc>
  <rcc rId="10594" sId="1">
    <oc r="H239">
      <v>-3500</v>
    </oc>
    <nc r="H239">
      <v>-1112</v>
    </nc>
  </rcc>
  <rcv guid="{3A56BBDD-68CD-4AEA-B9E4-12391459D4C4}" action="delete"/>
  <rcv guid="{3A56BBDD-68CD-4AEA-B9E4-12391459D4C4}" action="add"/>
</revisions>
</file>

<file path=xl/revisions/revisionLog15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95" sId="1">
    <oc r="E547">
      <v>-1368</v>
    </oc>
    <nc r="E547">
      <v>-1528</v>
    </nc>
  </rcc>
  <rcc rId="10596" sId="1">
    <oc r="F547">
      <v>500</v>
    </oc>
    <nc r="F547">
      <v>660</v>
    </nc>
  </rcc>
  <rcv guid="{CFE03FCF-A4D8-435A-8A9B-0544466F5A93}" action="delete"/>
  <rcv guid="{CFE03FCF-A4D8-435A-8A9B-0544466F5A93}" action="add"/>
</revisions>
</file>

<file path=xl/revisions/revisionLog15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97" sId="1">
    <nc r="E538">
      <v>-281</v>
    </nc>
  </rcc>
  <rcc rId="10598" sId="1">
    <nc r="F538">
      <v>281</v>
    </nc>
  </rcc>
</revisions>
</file>

<file path=xl/revisions/revisionLog15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99" sId="1">
    <oc r="E535">
      <v>-2000</v>
    </oc>
    <nc r="E535">
      <v>-5620</v>
    </nc>
  </rcc>
  <rcc rId="10600" sId="1">
    <oc r="F535">
      <v>2000</v>
    </oc>
    <nc r="F535">
      <v>6271</v>
    </nc>
  </rcc>
  <rcc rId="10601" sId="1">
    <nc r="J535">
      <v>-651</v>
    </nc>
  </rcc>
  <rcv guid="{3A56BBDD-68CD-4AEA-B9E4-12391459D4C4}" action="delete"/>
  <rcv guid="{3A56BBDD-68CD-4AEA-B9E4-12391459D4C4}" action="add"/>
</revisions>
</file>

<file path=xl/revisions/revisionLog15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602" sId="1">
    <oc r="E538">
      <v>-281</v>
    </oc>
    <nc r="E538">
      <v>-146</v>
    </nc>
  </rcc>
  <rcc rId="10603" sId="1">
    <oc r="F538">
      <v>281</v>
    </oc>
    <nc r="F538">
      <v>486</v>
    </nc>
  </rcc>
  <rcc rId="10604" sId="1">
    <oc r="G538">
      <v>500</v>
    </oc>
    <nc r="G538">
      <v>160</v>
    </nc>
  </rcc>
</revisions>
</file>

<file path=xl/revisions/revisionLog15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605" sId="1">
    <nc r="E388">
      <v>-4416</v>
    </nc>
  </rcc>
  <rcc rId="10606" sId="1">
    <nc r="F388">
      <v>4416</v>
    </nc>
  </rcc>
  <rcc rId="10607" sId="1">
    <nc r="E391">
      <v>-2327</v>
    </nc>
  </rcc>
  <rcc rId="10608" sId="1">
    <nc r="F391">
      <v>2327</v>
    </nc>
  </rcc>
  <rcc rId="10609" sId="1">
    <nc r="E394">
      <v>-810</v>
    </nc>
  </rcc>
  <rcc rId="10610" sId="1">
    <nc r="F394">
      <v>810</v>
    </nc>
  </rcc>
  <rcc rId="10611" sId="1">
    <nc r="E409">
      <v>-559</v>
    </nc>
  </rcc>
  <rcc rId="10612" sId="1">
    <nc r="F409">
      <v>559</v>
    </nc>
  </rcc>
  <rcc rId="10613" sId="1">
    <oc r="E400">
      <v>-222</v>
    </oc>
    <nc r="E400">
      <v>-1889</v>
    </nc>
  </rcc>
  <rcc rId="10614" sId="1">
    <oc r="F400">
      <v>-54</v>
    </oc>
    <nc r="F400">
      <v>1613</v>
    </nc>
  </rcc>
  <rcv guid="{CFE03FCF-A4D8-435A-8A9B-0544466F5A93}" action="delete"/>
  <rcv guid="{CFE03FCF-A4D8-435A-8A9B-0544466F5A93}" action="add"/>
</revisions>
</file>

<file path=xl/revisions/revisionLog15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615" sId="1">
    <oc r="E397">
      <v>170</v>
    </oc>
    <nc r="E397">
      <v>74</v>
    </nc>
  </rcc>
  <rcc rId="10616" sId="1">
    <oc r="F397">
      <v>42</v>
    </oc>
    <nc r="F397">
      <v>138</v>
    </nc>
  </rcc>
</revisions>
</file>

<file path=xl/revisions/revisionLog15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617" sId="1">
    <nc r="E406">
      <v>-631</v>
    </nc>
  </rcc>
  <rcc rId="10618" sId="1">
    <nc r="F406">
      <v>631</v>
    </nc>
  </rcc>
  <rcc rId="10619" sId="1">
    <oc r="E415">
      <v>654</v>
    </oc>
    <nc r="E415">
      <v>720</v>
    </nc>
  </rcc>
  <rcc rId="10620" sId="1">
    <oc r="F415">
      <v>86</v>
    </oc>
    <nc r="F415">
      <v>20</v>
    </nc>
  </rcc>
  <rcc rId="10621" sId="1">
    <oc r="E412">
      <v>148</v>
    </oc>
    <nc r="E412">
      <v>-180</v>
    </nc>
  </rcc>
  <rcc rId="10622" sId="1">
    <oc r="F412">
      <v>991</v>
    </oc>
    <nc r="F412">
      <v>1319</v>
    </nc>
  </rcc>
</revisions>
</file>

<file path=xl/revisions/revisionLog15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623" sId="1">
    <oc r="E427">
      <v>32</v>
    </oc>
    <nc r="E427">
      <v>-661</v>
    </nc>
  </rcc>
  <rcc rId="10624" sId="1">
    <oc r="F427">
      <v>8</v>
    </oc>
    <nc r="F427">
      <v>701</v>
    </nc>
  </rcc>
</revisions>
</file>

<file path=xl/revisions/revisionLog15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625" sId="1">
    <oc r="E436">
      <v>213</v>
    </oc>
    <nc r="E436">
      <v>-1237</v>
    </nc>
  </rcc>
  <rcc rId="10626" sId="1">
    <oc r="F436">
      <v>7</v>
    </oc>
    <nc r="F436">
      <v>1457</v>
    </nc>
  </rcc>
  <rcc rId="10627" sId="1">
    <oc r="E430">
      <v>220</v>
    </oc>
    <nc r="E430">
      <v>-3357</v>
    </nc>
  </rcc>
  <rcc rId="10628" sId="1">
    <oc r="F430">
      <v>52</v>
    </oc>
    <nc r="F430">
      <v>3629</v>
    </nc>
  </rcc>
  <rcc rId="10629" sId="1">
    <oc r="E421">
      <v>127</v>
    </oc>
    <nc r="E421">
      <v>-679</v>
    </nc>
  </rcc>
  <rcc rId="10630" sId="1">
    <oc r="F421">
      <v>31</v>
    </oc>
    <nc r="F421">
      <v>837</v>
    </nc>
  </rcc>
  <rcc rId="10631" sId="1">
    <oc r="E424">
      <v>-26</v>
    </oc>
    <nc r="E424">
      <v>-1057</v>
    </nc>
  </rcc>
  <rcc rId="10632" sId="1">
    <oc r="F424">
      <v>195</v>
    </oc>
    <nc r="F424">
      <v>1226</v>
    </nc>
  </rcc>
  <rcc rId="10633" sId="1">
    <oc r="E433">
      <v>-194</v>
    </oc>
    <nc r="E433">
      <v>-1033</v>
    </nc>
  </rcc>
  <rcc rId="10634" sId="1">
    <oc r="F433">
      <v>-46</v>
    </oc>
    <nc r="F433">
      <v>793</v>
    </nc>
  </rcc>
  <rcc rId="10635" sId="1">
    <nc r="E448">
      <v>-21</v>
    </nc>
  </rcc>
  <rcc rId="10636" sId="1">
    <nc r="F448">
      <v>21</v>
    </nc>
  </rcc>
  <rcc rId="10637" sId="1">
    <oc r="E457">
      <v>-1751</v>
    </oc>
    <nc r="E457">
      <v>-2150</v>
    </nc>
  </rcc>
  <rcc rId="10638" sId="1">
    <oc r="F457">
      <v>79</v>
    </oc>
    <nc r="F457">
      <v>478</v>
    </nc>
  </rcc>
</revisions>
</file>

<file path=xl/revisions/revisionLog15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639" sId="1">
    <oc r="E442">
      <v>249</v>
    </oc>
    <nc r="E442">
      <v>-2536</v>
    </nc>
  </rcc>
  <rcc rId="10640" sId="1">
    <oc r="F442">
      <v>60</v>
    </oc>
    <nc r="F442">
      <v>2845</v>
    </nc>
  </rcc>
</revisions>
</file>

<file path=xl/revisions/revisionLog15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641" sId="1">
    <nc r="E367">
      <v>-5711</v>
    </nc>
  </rcc>
  <rcc rId="10642" sId="1">
    <nc r="G351">
      <v>1286</v>
    </nc>
  </rcc>
  <rcc rId="10643" sId="1">
    <nc r="G354">
      <v>4425</v>
    </nc>
  </rcc>
  <rcv guid="{3A56BBDD-68CD-4AEA-B9E4-12391459D4C4}" action="delete"/>
  <rcv guid="{3A56BBDD-68CD-4AEA-B9E4-12391459D4C4}" action="add"/>
</revisions>
</file>

<file path=xl/revisions/revisionLog15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644" sId="1">
    <oc r="H379">
      <v>179</v>
    </oc>
    <nc r="H379">
      <v>559</v>
    </nc>
  </rcc>
  <rcc rId="10645" sId="1">
    <oc r="G379">
      <v>-948</v>
    </oc>
    <nc r="G379">
      <v>-1328</v>
    </nc>
  </rcc>
  <rcc rId="10646" sId="1">
    <oc r="E279">
      <f>SUM(E282,E285,E288,E291,E294,E297)</f>
    </oc>
    <nc r="E279">
      <v>2598</v>
    </nc>
  </rcc>
  <rcc rId="10647" sId="1">
    <oc r="F279">
      <f>SUM(F282,F285,F288,F291,F294,F297)</f>
    </oc>
    <nc r="F279">
      <v>216</v>
    </nc>
  </rcc>
  <rcc rId="10648" sId="1">
    <oc r="E312">
      <v>-159</v>
    </oc>
    <nc r="E312">
      <v>63</v>
    </nc>
  </rcc>
  <rcc rId="10649" sId="1">
    <oc r="F312">
      <v>159</v>
    </oc>
    <nc r="F312">
      <v>180</v>
    </nc>
  </rcc>
  <rcc rId="10650" sId="1">
    <nc r="G312">
      <v>-43</v>
    </nc>
  </rcc>
  <rcc rId="10651" sId="1">
    <nc r="J312">
      <v>-200</v>
    </nc>
  </rcc>
  <rcv guid="{3A56BBDD-68CD-4AEA-B9E4-12391459D4C4}" action="delete"/>
  <rcv guid="{3A56BBDD-68CD-4AEA-B9E4-12391459D4C4}" action="add"/>
</revisions>
</file>

<file path=xl/revisions/revisionLog15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652" sId="1">
    <oc r="G339">
      <v>-10596</v>
    </oc>
    <nc r="G339">
      <v>-11228</v>
    </nc>
  </rcc>
  <rcc rId="10653" sId="1">
    <oc r="J339">
      <v>11301</v>
    </oc>
    <nc r="J339">
      <v>11933</v>
    </nc>
  </rcc>
  <rcv guid="{3A56BBDD-68CD-4AEA-B9E4-12391459D4C4}" action="delete"/>
  <rcv guid="{3A56BBDD-68CD-4AEA-B9E4-12391459D4C4}" action="add"/>
</revisions>
</file>

<file path=xl/revisions/revisionLog15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654" sId="1">
    <oc r="G315">
      <v>-554</v>
    </oc>
    <nc r="G315">
      <v>-564</v>
    </nc>
  </rcc>
  <rcc rId="10655" sId="1">
    <oc r="J315">
      <v>100</v>
    </oc>
    <nc r="J315">
      <v>110</v>
    </nc>
  </rcc>
  <rcc rId="10656" sId="1">
    <nc r="J342">
      <v>-963</v>
    </nc>
  </rcc>
  <rcc rId="10657" sId="1">
    <oc r="G342">
      <v>-90</v>
    </oc>
    <nc r="G342">
      <v>920</v>
    </nc>
  </rcc>
  <rcc rId="10658" sId="1">
    <nc r="E342">
      <v>-47</v>
    </nc>
  </rcc>
  <rcv guid="{3A56BBDD-68CD-4AEA-B9E4-12391459D4C4}" action="delete"/>
  <rcv guid="{3A56BBDD-68CD-4AEA-B9E4-12391459D4C4}" action="add"/>
</revisions>
</file>

<file path=xl/revisions/revisionLog15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659" sId="1">
    <nc r="G559">
      <v>1922</v>
    </nc>
  </rcc>
  <rcv guid="{3A56BBDD-68CD-4AEA-B9E4-12391459D4C4}" action="delete"/>
  <rcv guid="{3A56BBDD-68CD-4AEA-B9E4-12391459D4C4}" action="add"/>
</revisions>
</file>

<file path=xl/revisions/revisionLog15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660" sId="1">
    <oc r="G40">
      <v>-4884</v>
    </oc>
    <nc r="G40">
      <v>-5389</v>
    </nc>
  </rcc>
  <rcc rId="10661" sId="1">
    <oc r="G163">
      <v>2494</v>
    </oc>
    <nc r="G163">
      <v>2999</v>
    </nc>
  </rcc>
  <rcv guid="{CFE03FCF-A4D8-435A-8A9B-0544466F5A93}" action="delete"/>
  <rcv guid="{CFE03FCF-A4D8-435A-8A9B-0544466F5A93}" action="add"/>
</revisions>
</file>

<file path=xl/revisions/revisionLog15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662" sId="1">
    <oc r="G484">
      <v>-26209</v>
    </oc>
    <nc r="G484">
      <v>-32164</v>
    </nc>
  </rcc>
  <rcc rId="10663" sId="1">
    <oc r="J484">
      <v>26209</v>
    </oc>
    <nc r="J484">
      <v>32164</v>
    </nc>
  </rcc>
</revisions>
</file>

<file path=xl/revisions/revisionLog15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664" sId="1">
    <oc r="G360">
      <v>-17774</v>
    </oc>
    <nc r="G360">
      <v>-41677</v>
    </nc>
  </rcc>
  <rcc rId="10665" sId="1">
    <oc r="J360">
      <v>17774</v>
    </oc>
    <nc r="J360">
      <v>41677</v>
    </nc>
  </rcc>
</revisions>
</file>

<file path=xl/revisions/revisionLog15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666" sId="1">
    <oc r="J514">
      <v>155703</v>
    </oc>
    <nc r="J514">
      <v>156993</v>
    </nc>
  </rcc>
  <rcc rId="10667" sId="1">
    <oc r="G514">
      <v>-176220</v>
    </oc>
    <nc r="G514">
      <v>-154585</v>
    </nc>
  </rcc>
</revisions>
</file>

<file path=xl/revisions/revisionLog15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668" sId="1">
    <oc r="G178">
      <v>-70000</v>
    </oc>
    <nc r="G178">
      <v>-74769</v>
    </nc>
  </rcc>
  <rcc rId="10669" sId="1">
    <oc r="J178">
      <v>-204746</v>
    </oc>
    <nc r="J178">
      <v>-222902</v>
    </nc>
  </rcc>
</revisions>
</file>

<file path=xl/revisions/revisionLog15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670" sId="1">
    <oc r="E211">
      <v>1440</v>
    </oc>
    <nc r="E211"/>
  </rcc>
  <rcc rId="10671" sId="1">
    <oc r="G211">
      <v>4958</v>
    </oc>
    <nc r="G211">
      <v>14264</v>
    </nc>
  </rcc>
  <rcc rId="10672" sId="1">
    <oc r="J211">
      <v>-6398</v>
    </oc>
    <nc r="J211">
      <v>-10698</v>
    </nc>
  </rcc>
</revisions>
</file>

<file path=xl/revisions/revisionLog15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673" sId="1">
    <oc r="G430">
      <v>1889</v>
    </oc>
    <nc r="G430">
      <v>3069</v>
    </nc>
  </rcc>
</revisions>
</file>

<file path=xl/revisions/revisionLog15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674" sId="1">
    <oc r="G421">
      <v>10406</v>
    </oc>
    <nc r="G421">
      <v>1426</v>
    </nc>
  </rcc>
  <rcc rId="10675" sId="1">
    <oc r="E421">
      <v>-679</v>
    </oc>
    <nc r="E421">
      <v>6558</v>
    </nc>
  </rcc>
  <rcc rId="10676" sId="1">
    <oc r="F421">
      <v>837</v>
    </oc>
    <nc r="F421">
      <v>2580</v>
    </nc>
  </rcc>
  <rcv guid="{3A56BBDD-68CD-4AEA-B9E4-12391459D4C4}" action="delete"/>
  <rcv guid="{3A56BBDD-68CD-4AEA-B9E4-12391459D4C4}" action="add"/>
</revisions>
</file>

<file path=xl/revisions/revisionLog15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677" sId="1">
    <oc r="E388">
      <v>-4416</v>
    </oc>
    <nc r="E388">
      <v>-6129</v>
    </nc>
  </rcc>
  <rcc rId="10678" sId="1">
    <oc r="F388">
      <v>4416</v>
    </oc>
    <nc r="F388">
      <v>6129</v>
    </nc>
  </rcc>
  <rcc rId="10679" sId="1">
    <oc r="E391">
      <v>-2327</v>
    </oc>
    <nc r="E391">
      <v>-3610</v>
    </nc>
  </rcc>
  <rcc rId="10680" sId="1">
    <oc r="F391">
      <v>2327</v>
    </oc>
    <nc r="F391">
      <v>3610</v>
    </nc>
  </rcc>
  <rcc rId="10681" sId="1">
    <oc r="E394">
      <v>-810</v>
    </oc>
    <nc r="E394">
      <v>-1703</v>
    </nc>
  </rcc>
  <rcc rId="10682" sId="1">
    <oc r="F394">
      <v>810</v>
    </oc>
    <nc r="F394">
      <v>1703</v>
    </nc>
  </rcc>
  <rcc rId="10683" sId="1">
    <oc r="E409">
      <v>-559</v>
    </oc>
    <nc r="E409">
      <v>-1559</v>
    </nc>
  </rcc>
  <rcc rId="10684" sId="1">
    <oc r="F409">
      <v>559</v>
    </oc>
    <nc r="F409">
      <v>1559</v>
    </nc>
  </rcc>
  <rcc rId="10685" sId="1">
    <oc r="E400">
      <v>-1889</v>
    </oc>
    <nc r="E400">
      <v>-2109</v>
    </nc>
  </rcc>
  <rcc rId="10686" sId="1">
    <oc r="F400">
      <v>1613</v>
    </oc>
    <nc r="F400">
      <v>1833</v>
    </nc>
  </rcc>
  <rcc rId="10687" sId="1">
    <oc r="E397">
      <v>74</v>
    </oc>
    <nc r="E397">
      <v>-166</v>
    </nc>
  </rcc>
  <rcc rId="10688" sId="1">
    <oc r="F397">
      <v>138</v>
    </oc>
    <nc r="F397">
      <v>378</v>
    </nc>
  </rcc>
  <rcc rId="10689" sId="1">
    <nc r="E403">
      <v>-266</v>
    </nc>
  </rcc>
  <rcc rId="10690" sId="1">
    <nc r="F403">
      <v>266</v>
    </nc>
  </rcc>
  <rcc rId="10691" sId="1">
    <oc r="E415">
      <v>720</v>
    </oc>
    <nc r="E415">
      <v>-6274</v>
    </nc>
  </rcc>
  <rcc rId="10692" sId="1">
    <oc r="F415">
      <v>20</v>
    </oc>
    <nc r="F415">
      <v>7014</v>
    </nc>
  </rcc>
  <rcc rId="10693" sId="1">
    <oc r="E412">
      <v>-180</v>
    </oc>
    <nc r="E412">
      <v>-1727</v>
    </nc>
  </rcc>
  <rcc rId="10694" sId="1">
    <oc r="F412">
      <v>1319</v>
    </oc>
    <nc r="F412">
      <v>2866</v>
    </nc>
  </rcc>
  <rcc rId="10695" sId="1">
    <oc r="E427">
      <v>-661</v>
    </oc>
    <nc r="E427">
      <v>-1248</v>
    </nc>
  </rcc>
  <rcc rId="10696" sId="1">
    <oc r="F427">
      <v>701</v>
    </oc>
    <nc r="F427">
      <v>1288</v>
    </nc>
  </rcc>
  <rcc rId="10697" sId="1">
    <oc r="E436">
      <v>-1237</v>
    </oc>
    <nc r="E436">
      <v>-1912</v>
    </nc>
  </rcc>
  <rcc rId="10698" sId="1">
    <oc r="F436">
      <v>1457</v>
    </oc>
    <nc r="F436">
      <v>2132</v>
    </nc>
  </rcc>
  <rcc rId="10699" sId="1">
    <oc r="E430">
      <v>-3357</v>
    </oc>
    <nc r="E430">
      <v>-4571</v>
    </nc>
  </rcc>
  <rcc rId="10700" sId="1">
    <oc r="F430">
      <v>3629</v>
    </oc>
    <nc r="F430">
      <v>4843</v>
    </nc>
  </rcc>
  <rcc rId="10701" sId="1">
    <oc r="E421">
      <v>6558</v>
    </oc>
    <nc r="E421">
      <v>6652</v>
    </nc>
  </rcc>
  <rcc rId="10702" sId="1">
    <oc r="F421">
      <v>2580</v>
    </oc>
    <nc r="F421">
      <v>2486</v>
    </nc>
  </rcc>
  <rcc rId="10703" sId="1">
    <oc r="E424">
      <v>-1057</v>
    </oc>
    <nc r="E424">
      <v>-2017</v>
    </nc>
  </rcc>
  <rcc rId="10704" sId="1">
    <oc r="F424">
      <v>1226</v>
    </oc>
    <nc r="F424">
      <v>2186</v>
    </nc>
  </rcc>
  <rcc rId="10705" sId="1">
    <oc r="E433">
      <v>-1033</v>
    </oc>
    <nc r="E433">
      <v>-1857</v>
    </nc>
  </rcc>
  <rcc rId="10706" sId="1">
    <oc r="F433">
      <v>793</v>
    </oc>
    <nc r="F433">
      <v>1617</v>
    </nc>
  </rcc>
  <rcc rId="10707" sId="1">
    <oc r="E451">
      <v>-1791</v>
    </oc>
    <nc r="E451">
      <v>-1900</v>
    </nc>
  </rcc>
  <rcc rId="10708" sId="1">
    <oc r="F451">
      <v>-369</v>
    </oc>
    <nc r="F451">
      <v>-260</v>
    </nc>
  </rcc>
  <rcc rId="10709" sId="1">
    <oc r="E457">
      <v>-2150</v>
    </oc>
    <nc r="E457">
      <v>-2747</v>
    </nc>
  </rcc>
  <rcc rId="10710" sId="1">
    <oc r="F457">
      <v>478</v>
    </oc>
    <nc r="F457">
      <v>1075</v>
    </nc>
  </rcc>
  <rcc rId="10711" sId="1">
    <oc r="E442">
      <v>-2536</v>
    </oc>
    <nc r="E442">
      <v>-3709</v>
    </nc>
  </rcc>
  <rcc rId="10712" sId="1">
    <oc r="F442">
      <v>2845</v>
    </oc>
    <nc r="F442">
      <v>4018</v>
    </nc>
  </rcc>
  <rcc rId="10713" sId="1">
    <nc r="E445">
      <v>533</v>
    </nc>
  </rcc>
  <rcc rId="10714" sId="1">
    <nc r="F445">
      <v>-533</v>
    </nc>
  </rcc>
  <rcv guid="{3A56BBDD-68CD-4AEA-B9E4-12391459D4C4}" action="delete"/>
  <rcv guid="{3A56BBDD-68CD-4AEA-B9E4-12391459D4C4}" action="add"/>
</revisions>
</file>

<file path=xl/revisions/revisionLog15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cv guid="{3A56BBDD-68CD-4AEA-B9E4-12391459D4C4}" action="add"/>
</revisions>
</file>

<file path=xl/revisions/revisionLog15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15" sId="1">
    <oc r="F523">
      <v>40</v>
    </oc>
    <nc r="F523">
      <v>5178</v>
    </nc>
  </rcc>
  <rcc rId="10716" sId="1">
    <oc r="G523">
      <v>2183</v>
    </oc>
    <nc r="G523">
      <v>-144</v>
    </nc>
  </rcc>
  <rcv guid="{CFE03FCF-A4D8-435A-8A9B-0544466F5A93}" action="delete"/>
  <rcv guid="{CFE03FCF-A4D8-435A-8A9B-0544466F5A93}" action="add"/>
</revisions>
</file>

<file path=xl/revisions/revisionLog16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17" sId="1">
    <oc r="F523">
      <v>5178</v>
    </oc>
    <nc r="F523">
      <v>5218</v>
    </nc>
  </rcc>
</revisions>
</file>

<file path=xl/revisions/revisionLog16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18" sId="1">
    <nc r="J415">
      <v>1212</v>
    </nc>
  </rcc>
  <rcc rId="10719" sId="1">
    <oc r="G415">
      <v>18345</v>
    </oc>
    <nc r="G415">
      <v>17133</v>
    </nc>
  </rcc>
</revisions>
</file>

<file path=xl/revisions/revisionLog16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20" sId="1">
    <oc r="J388">
      <v>-13130</v>
    </oc>
    <nc r="J388">
      <v>-9624</v>
    </nc>
  </rcc>
  <rcc rId="10721" sId="1">
    <oc r="G388">
      <v>11872</v>
    </oc>
    <nc r="G388">
      <v>8366</v>
    </nc>
  </rcc>
</revisions>
</file>

<file path=xl/revisions/revisionLog16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22" sId="1">
    <nc r="J418">
      <v>632</v>
    </nc>
  </rcc>
  <rcc rId="10723" sId="1">
    <oc r="G418">
      <v>4339</v>
    </oc>
    <nc r="G418">
      <v>3707</v>
    </nc>
  </rcc>
</revisions>
</file>

<file path=xl/revisions/revisionLog16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24" sId="1">
    <oc r="L475">
      <v>2000</v>
    </oc>
    <nc r="L475">
      <v>2011</v>
    </nc>
  </rcc>
</revisions>
</file>

<file path=xl/revisions/revisionLog16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25" sId="1">
    <oc r="G139">
      <f>SUM(G136,G133,G130,G127)</f>
    </oc>
    <nc r="G139">
      <f>SUM(G136,G133,G130,G127,G123)</f>
    </nc>
  </rcc>
  <rcc rId="10726" sId="1">
    <oc r="H139">
      <f>SUM(H136,H133,H130,H127)</f>
    </oc>
    <nc r="H139">
      <f>SUM(H136,H133,H130,H127,H123)</f>
    </nc>
  </rcc>
  <rcc rId="10727" sId="1">
    <oc r="I139">
      <f>SUM(I136,I133,I130,I127)</f>
    </oc>
    <nc r="I139">
      <f>SUM(I136,I133,I130,I127,I123)</f>
    </nc>
  </rcc>
  <rcc rId="10728" sId="1">
    <oc r="J139">
      <f>SUM(J136,J133,J130,J127)</f>
    </oc>
    <nc r="J139">
      <f>SUM(J136,J133,J130,J127,J123)</f>
    </nc>
  </rcc>
  <rcc rId="10729" sId="1">
    <oc r="K139">
      <f>SUM(K136,K133,K130,K127)</f>
    </oc>
    <nc r="K139">
      <f>SUM(K136,K133,K130,K127,K123)</f>
    </nc>
  </rcc>
  <rcc rId="10730" sId="1">
    <oc r="L139">
      <f>SUM(L136,L133,L130,L127)</f>
    </oc>
    <nc r="L139">
      <f>SUM(L136,L133,L130,L127,L123)</f>
    </nc>
  </rcc>
  <rcc rId="10731" sId="1">
    <oc r="M139">
      <f>SUM(M136,M133,M130,M127)</f>
    </oc>
    <nc r="M139">
      <f>SUM(M136,M133,M130,M127,M123)</f>
    </nc>
  </rcc>
  <rcv guid="{CFE03FCF-A4D8-435A-8A9B-0544466F5A93}" action="delete"/>
  <rcv guid="{CFE03FCF-A4D8-435A-8A9B-0544466F5A93}" action="add"/>
</revisions>
</file>

<file path=xl/revisions/revisionLog16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32" sId="1">
    <oc r="E139">
      <f>SUM(E136,E133,E130,E127)</f>
    </oc>
    <nc r="E139">
      <f>SUM(E136,E133,E130,E127,E123)</f>
    </nc>
  </rcc>
  <rcc rId="10733" sId="1">
    <oc r="F139">
      <f>SUM(F136,F133,F130,F127)</f>
    </oc>
    <nc r="F139">
      <f>SUM(F136,F133,F130,F127,F123)</f>
    </nc>
  </rcc>
</revisions>
</file>

<file path=xl/revisions/revisionLog16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34" sId="1">
    <oc r="E282">
      <v>2401</v>
    </oc>
    <nc r="E282">
      <v>2547</v>
    </nc>
  </rcc>
  <rcc rId="10735" sId="1">
    <oc r="F282">
      <v>358</v>
    </oc>
    <nc r="F282">
      <v>212</v>
    </nc>
  </rcc>
  <rcv guid="{CFE03FCF-A4D8-435A-8A9B-0544466F5A93}" action="delete"/>
  <rcv guid="{CFE03FCF-A4D8-435A-8A9B-0544466F5A93}" action="add"/>
</revisions>
</file>

<file path=xl/revisions/revisionLog16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36" sId="1">
    <oc r="G412">
      <v>1412</v>
    </oc>
    <nc r="G412">
      <v>69</v>
    </nc>
  </rcc>
  <rcc rId="10737" sId="1">
    <oc r="E412">
      <v>-1727</v>
    </oc>
    <nc r="E412">
      <v>-929</v>
    </nc>
  </rcc>
  <rcc rId="10738" sId="1">
    <oc r="F412">
      <v>2866</v>
    </oc>
    <nc r="F412">
      <v>3411</v>
    </nc>
  </rcc>
  <rcv guid="{3A56BBDD-68CD-4AEA-B9E4-12391459D4C4}" action="delete"/>
  <rcv guid="{3A56BBDD-68CD-4AEA-B9E4-12391459D4C4}" action="add"/>
</revisions>
</file>

<file path=xl/revisions/revisionLog16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39" sId="1">
    <oc r="E418">
      <v>661</v>
    </oc>
    <nc r="E418">
      <v>-389</v>
    </nc>
  </rcc>
  <rcc rId="10740" sId="1">
    <oc r="F418">
      <v>160</v>
    </oc>
    <nc r="F418">
      <v>1210</v>
    </nc>
  </rcc>
  <rcc rId="10741" sId="1">
    <oc r="E457">
      <v>-2747</v>
    </oc>
    <nc r="E457">
      <v>-3125</v>
    </nc>
  </rcc>
  <rcc rId="10742" sId="1">
    <oc r="F457">
      <v>1075</v>
    </oc>
    <nc r="F457">
      <v>1453</v>
    </nc>
  </rcc>
  <rcv guid="{3A56BBDD-68CD-4AEA-B9E4-12391459D4C4}" action="delete"/>
  <rcv guid="{3A56BBDD-68CD-4AEA-B9E4-12391459D4C4}" action="add"/>
</revisions>
</file>

<file path=xl/revisions/revisionLog16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43" sId="1">
    <nc r="E439">
      <v>-1185</v>
    </nc>
  </rcc>
  <rcc rId="10744" sId="1">
    <nc r="F439">
      <v>1185</v>
    </nc>
  </rcc>
</revisions>
</file>

<file path=xl/revisions/revisionLog16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45" sId="1">
    <oc r="E538">
      <v>-146</v>
    </oc>
    <nc r="E538">
      <v>135</v>
    </nc>
  </rcc>
  <rcc rId="10746" sId="1">
    <oc r="F538">
      <v>486</v>
    </oc>
    <nc r="F538">
      <v>205</v>
    </nc>
  </rcc>
  <rcv guid="{CFE03FCF-A4D8-435A-8A9B-0544466F5A93}" action="delete"/>
  <rcv guid="{CFE03FCF-A4D8-435A-8A9B-0544466F5A93}" action="add"/>
</revisions>
</file>

<file path=xl/revisions/revisionLog16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47" sId="1">
    <oc r="E388">
      <v>-6129</v>
    </oc>
    <nc r="E388">
      <v>-6133</v>
    </nc>
  </rcc>
  <rcc rId="10748" sId="1">
    <oc r="F388">
      <v>6129</v>
    </oc>
    <nc r="F388">
      <v>6133</v>
    </nc>
  </rcc>
  <rcc rId="10749" sId="1">
    <oc r="E442">
      <v>-3709</v>
    </oc>
    <nc r="E442">
      <v>-3761</v>
    </nc>
  </rcc>
  <rcc rId="10750" sId="1">
    <oc r="F442">
      <v>4018</v>
    </oc>
    <nc r="F442">
      <v>4070</v>
    </nc>
  </rcc>
  <rcv guid="{3A56BBDD-68CD-4AEA-B9E4-12391459D4C4}" action="delete"/>
  <rcv guid="{3A56BBDD-68CD-4AEA-B9E4-12391459D4C4}" action="add"/>
</revisions>
</file>

<file path=xl/revisions/revisionLog16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6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6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6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6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51" sId="1">
    <oc r="E439">
      <v>-1185</v>
    </oc>
    <nc r="E439">
      <v>-655</v>
    </nc>
  </rcc>
  <rcc rId="10752" sId="1">
    <oc r="G439">
      <v>1366</v>
    </oc>
    <nc r="G439">
      <v>836</v>
    </nc>
  </rcc>
  <rcv guid="{3A56BBDD-68CD-4AEA-B9E4-12391459D4C4}" action="delete"/>
  <rcv guid="{3A56BBDD-68CD-4AEA-B9E4-12391459D4C4}" action="add"/>
</revisions>
</file>

<file path=xl/revisions/revisionLog16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53" sId="1">
    <oc r="J388">
      <v>-9624</v>
    </oc>
    <nc r="J388">
      <v>-13538</v>
    </nc>
  </rcc>
  <rcc rId="10754" sId="1">
    <oc r="G388">
      <v>8366</v>
    </oc>
    <nc r="G388">
      <v>10323</v>
    </nc>
  </rcc>
  <rcv guid="{CFE03FCF-A4D8-435A-8A9B-0544466F5A93}" action="delete"/>
  <rcv guid="{CFE03FCF-A4D8-435A-8A9B-0544466F5A93}" action="add"/>
</revisions>
</file>

<file path=xl/revisions/revisionLog16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55" sId="1">
    <oc r="G391">
      <v>1052</v>
    </oc>
    <nc r="G391">
      <v>6449</v>
    </nc>
  </rcc>
  <rcc rId="10756" sId="1">
    <nc r="J391">
      <v>-5397</v>
    </nc>
  </rcc>
</revisions>
</file>

<file path=xl/revisions/revisionLog16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57" sId="1">
    <nc r="G397">
      <v>-200</v>
    </nc>
  </rcc>
</revisions>
</file>

<file path=xl/revisions/revisionLog16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58" sId="1">
    <oc r="E418">
      <v>-389</v>
    </oc>
    <nc r="E418">
      <v>-519</v>
    </nc>
  </rcc>
  <rcc rId="10759" sId="1">
    <oc r="F418">
      <v>1210</v>
    </oc>
    <nc r="F418">
      <v>1340</v>
    </nc>
  </rcc>
  <rcc rId="10760" sId="1">
    <oc r="G418">
      <v>3707</v>
    </oc>
    <nc r="G418">
      <v>4806</v>
    </nc>
  </rcc>
  <rcc rId="10761" sId="1">
    <oc r="J418">
      <v>632</v>
    </oc>
    <nc r="J418">
      <v>-467</v>
    </nc>
  </rcc>
</revisions>
</file>

<file path=xl/revisions/revisionLog16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62" sId="1">
    <oc r="E421">
      <v>6652</v>
    </oc>
    <nc r="E421">
      <v>7215</v>
    </nc>
  </rcc>
  <rcc rId="10763" sId="1">
    <oc r="F421">
      <v>2486</v>
    </oc>
    <nc r="F421">
      <v>2703</v>
    </nc>
  </rcc>
  <rcc rId="10764" sId="1">
    <oc r="G421">
      <v>1426</v>
    </oc>
    <nc r="G421">
      <v>646</v>
    </nc>
  </rcc>
</revisions>
</file>

<file path=xl/revisions/revisionLog16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65" sId="1">
    <oc r="E427">
      <v>-1248</v>
    </oc>
    <nc r="E427">
      <v>-1275</v>
    </nc>
  </rcc>
  <rcc rId="10766" sId="1">
    <oc r="F427">
      <v>1288</v>
    </oc>
    <nc r="F427">
      <v>1315</v>
    </nc>
  </rcc>
  <rcc rId="10767" sId="1">
    <nc r="G427">
      <v>1090</v>
    </nc>
  </rcc>
  <rcc rId="10768" sId="1">
    <nc r="J427">
      <v>-1100</v>
    </nc>
  </rcc>
</revisions>
</file>

<file path=xl/revisions/revisionLog16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69" sId="1">
    <oc r="E436">
      <v>-1912</v>
    </oc>
    <nc r="E436">
      <v>-1973</v>
    </nc>
  </rcc>
  <rcc rId="10770" sId="1">
    <oc r="F436">
      <v>2132</v>
    </oc>
    <nc r="F436">
      <v>2193</v>
    </nc>
  </rcc>
</revisions>
</file>

<file path=xl/revisions/revisionLog16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71" sId="1">
    <oc r="G430">
      <v>3069</v>
    </oc>
    <nc r="G430">
      <v>3334</v>
    </nc>
  </rcc>
  <rcc rId="10772" sId="1">
    <oc r="J430">
      <v>-1889</v>
    </oc>
    <nc r="J430">
      <v>-2154</v>
    </nc>
  </rcc>
</revisions>
</file>

<file path=xl/revisions/revisionLog16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73" sId="1">
    <oc r="G433">
      <v>4537</v>
    </oc>
    <nc r="G433">
      <v>4283</v>
    </nc>
  </rcc>
</revisions>
</file>

<file path=xl/revisions/revisionLog16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74" sId="1">
    <oc r="G439">
      <v>836</v>
    </oc>
    <nc r="G439">
      <v>2444</v>
    </nc>
  </rcc>
  <rcc rId="10775" sId="1">
    <oc r="J439">
      <v>-1366</v>
    </oc>
    <nc r="J439">
      <v>134</v>
    </nc>
  </rcc>
</revisions>
</file>

<file path=xl/revisions/revisionLog16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76" sId="1">
    <oc r="E451">
      <v>-1900</v>
    </oc>
    <nc r="E451">
      <v>-1740</v>
    </nc>
  </rcc>
  <rcc rId="10777" sId="1">
    <oc r="F451">
      <v>-260</v>
    </oc>
    <nc r="F451">
      <v>-420</v>
    </nc>
  </rcc>
  <rcc rId="10778" sId="1">
    <oc r="G451">
      <v>268</v>
    </oc>
    <nc r="G451">
      <v>-2191</v>
    </nc>
  </rcc>
  <rcc rId="10779" sId="1">
    <nc r="J451">
      <v>2459</v>
    </nc>
  </rcc>
</revisions>
</file>

<file path=xl/revisions/revisionLog16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80" sId="1">
    <oc r="E442">
      <v>-3761</v>
    </oc>
    <nc r="E442">
      <v>-5841</v>
    </nc>
  </rcc>
</revisions>
</file>

<file path=xl/revisions/revisionLog16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81" sId="1">
    <oc r="E457">
      <v>-3125</v>
    </oc>
    <nc r="E457">
      <v>-1045</v>
    </nc>
  </rcc>
  <rcc rId="10782" sId="1">
    <oc r="E388">
      <v>-6133</v>
    </oc>
    <nc r="E388">
      <v>-6132</v>
    </nc>
  </rcc>
  <rcc rId="10783" sId="1">
    <oc r="F388">
      <v>6133</v>
    </oc>
    <nc r="F388">
      <v>6132</v>
    </nc>
  </rcc>
</revisions>
</file>

<file path=xl/revisions/revisionLog16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84" sId="1">
    <nc r="F490">
      <v>600</v>
    </nc>
  </rcc>
  <rcc rId="10785" sId="1">
    <oc r="G490">
      <v>-332</v>
    </oc>
    <nc r="G490">
      <v>-932</v>
    </nc>
  </rcc>
  <rcc rId="10786" sId="1">
    <nc r="G499">
      <v>-3238</v>
    </nc>
  </rcc>
  <rcc rId="10787" sId="1">
    <oc r="J499">
      <v>-3238</v>
    </oc>
    <nc r="J499"/>
  </rcc>
  <rcv guid="{CFE03FCF-A4D8-435A-8A9B-0544466F5A93}" action="delete"/>
  <rcv guid="{CFE03FCF-A4D8-435A-8A9B-0544466F5A93}" action="add"/>
</revisions>
</file>

<file path=xl/revisions/revisionLog16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6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6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88" sId="1">
    <oc r="G511">
      <v>2447</v>
    </oc>
    <nc r="G511">
      <v>2701</v>
    </nc>
  </rcc>
</revisions>
</file>

<file path=xl/revisions/revisionLog16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6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89" sId="1">
    <oc r="C589">
      <f>D589+G589+H589+I589+J589+K589+L589+M589+C123</f>
    </oc>
    <nc r="C589">
      <f>D589+G589+H589+I589+J589+K589+L589+M589</f>
    </nc>
  </rcc>
  <rcv guid="{CFE03FCF-A4D8-435A-8A9B-0544466F5A93}" action="delete"/>
  <rcv guid="{CFE03FCF-A4D8-435A-8A9B-0544466F5A93}" action="add"/>
</revisions>
</file>

<file path=xl/revisions/revisionLog16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90" sId="1">
    <oc r="L496">
      <v>16173</v>
    </oc>
    <nc r="L496">
      <v>-67631</v>
    </nc>
  </rcc>
</revisions>
</file>

<file path=xl/revisions/revisionLog16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91" sId="1">
    <oc r="C596">
      <v>-852117</v>
    </oc>
    <nc r="C596">
      <v>-1963033</v>
    </nc>
  </rcc>
  <rcc rId="10792" sId="1">
    <oc r="N592">
      <f>'\\DC1\Finanses\GROZIJUMI\2019\12.2019\[1.pielikums_Pamatbudzeta_ienemumi _12_2019.xls]Sheet1'!$G$117</f>
    </oc>
    <nc r="N592">
      <f>'\\DC1\Finanses\GROZIJUMI\2019\12.2019\[1.pielikums_Pamatbudzeta_ienemumi _12_2019.xls]Sheet1'!$G$117</f>
    </nc>
  </rcc>
  <rcv guid="{3A56BBDD-68CD-4AEA-B9E4-12391459D4C4}" action="delete"/>
  <rcv guid="{3A56BBDD-68CD-4AEA-B9E4-12391459D4C4}" action="add"/>
</revisions>
</file>

<file path=xl/revisions/revisionLog16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93" sId="1">
    <oc r="M8" t="inlineStr">
      <is>
        <t>(ar grozījumiem 27.12.2019 Nr.   / )</t>
      </is>
    </oc>
    <nc r="M8" t="inlineStr">
      <is>
        <t>(ar grozījumiem 27.12.2019 Nr.317/14 )</t>
      </is>
    </nc>
  </rcc>
  <rfmt sheetId="1" sqref="K8:M8">
    <dxf>
      <fill>
        <patternFill>
          <bgColor theme="0"/>
        </patternFill>
      </fill>
    </dxf>
  </rfmt>
  <rcc rId="10794" sId="1">
    <oc r="N592">
      <f>'\\DC1\Finanses\GROZIJUMI\2019\12.2019\[1.pielikums_Pamatbudzeta_ienemumi _12_2019.xls]Sheet1'!$G$117</f>
    </oc>
    <nc r="N592"/>
  </rcc>
  <rcc rId="10795" sId="1">
    <oc r="N593">
      <f>C590-C591-C597</f>
    </oc>
    <nc r="N593"/>
  </rcc>
  <rcc rId="10796" sId="1">
    <oc r="O594">
      <f>N592-N593</f>
    </oc>
    <nc r="O594"/>
  </rcc>
  <rcv guid="{3A56BBDD-68CD-4AEA-B9E4-12391459D4C4}" action="delete"/>
  <rcv guid="{3A56BBDD-68CD-4AEA-B9E4-12391459D4C4}" action="add"/>
</revisions>
</file>

<file path=xl/revisions/revisionLog16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6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6718B35-0DCF-495D-964A-68C4AABD2C09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1"/>
  <sheetViews>
    <sheetView tabSelected="1" topLeftCell="A7" zoomScale="120" zoomScaleNormal="120" workbookViewId="0">
      <pane ySplit="7" topLeftCell="A598" activePane="bottomLeft" state="frozen"/>
      <selection activeCell="A7" sqref="A7"/>
      <selection pane="bottomLeft" activeCell="G598" sqref="G598"/>
    </sheetView>
  </sheetViews>
  <sheetFormatPr defaultRowHeight="15.75" customHeight="1" x14ac:dyDescent="0.2"/>
  <cols>
    <col min="1" max="1" width="6.85546875" style="1" customWidth="1"/>
    <col min="2" max="2" width="29.7109375" style="1" customWidth="1"/>
    <col min="3" max="4" width="10.42578125" style="1" customWidth="1"/>
    <col min="5" max="5" width="10.28515625" style="1" customWidth="1"/>
    <col min="6" max="6" width="9.5703125" style="1" customWidth="1"/>
    <col min="7" max="7" width="9.85546875" style="1" customWidth="1"/>
    <col min="8" max="8" width="9" style="1" customWidth="1"/>
    <col min="9" max="9" width="10.5703125" style="1" customWidth="1"/>
    <col min="10" max="10" width="11.7109375" style="1" customWidth="1"/>
    <col min="11" max="11" width="9" style="1" customWidth="1"/>
    <col min="12" max="12" width="9.140625" style="1" customWidth="1"/>
    <col min="13" max="13" width="9.85546875" style="1" customWidth="1"/>
    <col min="14" max="14" width="18.85546875" style="1" customWidth="1"/>
    <col min="15" max="16384" width="9.140625" style="1"/>
  </cols>
  <sheetData>
    <row r="1" spans="1:13" ht="15.75" customHeight="1" x14ac:dyDescent="0.25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5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75" customHeight="1" x14ac:dyDescent="0.25">
      <c r="A3" s="107"/>
      <c r="B3" s="107"/>
      <c r="C3" s="2"/>
      <c r="D3" s="2"/>
      <c r="E3" s="2"/>
      <c r="F3" s="2"/>
      <c r="G3" s="2"/>
      <c r="H3" s="2"/>
      <c r="I3" s="2"/>
      <c r="J3" s="3"/>
      <c r="K3" s="2"/>
      <c r="L3" s="2"/>
      <c r="M3" s="3" t="s">
        <v>173</v>
      </c>
    </row>
    <row r="4" spans="1:13" ht="15.75" customHeight="1" x14ac:dyDescent="0.25">
      <c r="J4" s="3"/>
      <c r="M4" s="85" t="s">
        <v>246</v>
      </c>
    </row>
    <row r="5" spans="1:13" s="7" customFormat="1" ht="15.75" customHeight="1" x14ac:dyDescent="0.25">
      <c r="A5" s="4"/>
      <c r="B5" s="5"/>
      <c r="C5" s="5"/>
      <c r="D5" s="5"/>
      <c r="E5" s="6"/>
      <c r="F5" s="1"/>
      <c r="G5" s="1"/>
      <c r="H5" s="1"/>
      <c r="I5" s="1"/>
      <c r="J5" s="3"/>
      <c r="K5" s="1"/>
      <c r="L5" s="1"/>
      <c r="M5" s="90" t="s">
        <v>247</v>
      </c>
    </row>
    <row r="6" spans="1:13" s="7" customFormat="1" ht="15.75" customHeight="1" x14ac:dyDescent="0.25">
      <c r="A6" s="6"/>
      <c r="B6" s="8"/>
      <c r="C6" s="9"/>
      <c r="D6" s="6"/>
      <c r="E6" s="6"/>
      <c r="F6" s="1"/>
      <c r="G6" s="1"/>
      <c r="H6" s="1"/>
      <c r="I6" s="1"/>
      <c r="J6" s="10"/>
      <c r="K6" s="1"/>
      <c r="L6" s="1"/>
      <c r="M6" s="10" t="s">
        <v>174</v>
      </c>
    </row>
    <row r="7" spans="1:13" s="7" customFormat="1" ht="15.75" customHeight="1" x14ac:dyDescent="0.25">
      <c r="A7" s="6"/>
      <c r="B7" s="8"/>
      <c r="C7" s="6"/>
      <c r="D7" s="6"/>
      <c r="E7" s="6"/>
      <c r="F7" s="1"/>
      <c r="G7" s="1"/>
      <c r="H7" s="1"/>
      <c r="I7" s="1"/>
      <c r="J7" s="10"/>
      <c r="K7" s="1"/>
      <c r="L7" s="1"/>
      <c r="M7" s="10" t="s">
        <v>216</v>
      </c>
    </row>
    <row r="8" spans="1:13" s="7" customFormat="1" ht="15.75" customHeight="1" x14ac:dyDescent="0.2">
      <c r="A8" s="6"/>
      <c r="B8" s="8"/>
      <c r="C8" s="6"/>
      <c r="D8" s="6"/>
      <c r="E8" s="6"/>
      <c r="F8" s="1"/>
      <c r="G8" s="1"/>
      <c r="H8" s="1"/>
      <c r="I8" s="1"/>
      <c r="J8" s="1"/>
      <c r="K8" s="103"/>
      <c r="L8" s="103"/>
      <c r="M8" s="104" t="s">
        <v>256</v>
      </c>
    </row>
    <row r="9" spans="1:13" s="7" customFormat="1" ht="15.75" customHeight="1" x14ac:dyDescent="0.25">
      <c r="A9" s="6"/>
      <c r="B9" s="8"/>
      <c r="C9" s="106" t="s">
        <v>217</v>
      </c>
      <c r="D9" s="106"/>
      <c r="E9" s="106"/>
      <c r="F9" s="106"/>
      <c r="G9" s="106"/>
      <c r="H9" s="106"/>
      <c r="I9" s="106"/>
      <c r="J9" s="106"/>
      <c r="K9" s="106"/>
      <c r="L9" s="106"/>
      <c r="M9" s="106"/>
    </row>
    <row r="10" spans="1:13" s="12" customFormat="1" ht="15.75" customHeight="1" x14ac:dyDescent="0.25">
      <c r="A10" s="107"/>
      <c r="B10" s="107"/>
      <c r="C10" s="107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 s="12" customFormat="1" ht="15.75" customHeight="1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s="12" customFormat="1" ht="15.75" customHeight="1" x14ac:dyDescent="0.2">
      <c r="A12" s="11" t="s">
        <v>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s="12" customFormat="1" ht="36.75" customHeight="1" x14ac:dyDescent="0.2">
      <c r="A13" s="13"/>
      <c r="B13" s="13"/>
      <c r="C13" s="91" t="s">
        <v>2</v>
      </c>
      <c r="D13" s="14" t="s">
        <v>113</v>
      </c>
      <c r="E13" s="14" t="s">
        <v>114</v>
      </c>
      <c r="F13" s="15" t="s">
        <v>115</v>
      </c>
      <c r="G13" s="16" t="s">
        <v>116</v>
      </c>
      <c r="H13" s="17" t="s">
        <v>117</v>
      </c>
      <c r="I13" s="16" t="s">
        <v>248</v>
      </c>
      <c r="J13" s="16" t="s">
        <v>118</v>
      </c>
      <c r="K13" s="16" t="s">
        <v>249</v>
      </c>
      <c r="L13" s="18" t="s">
        <v>250</v>
      </c>
      <c r="M13" s="18" t="s">
        <v>171</v>
      </c>
    </row>
    <row r="14" spans="1:13" s="12" customFormat="1" ht="15.75" customHeight="1" x14ac:dyDescent="0.2">
      <c r="A14" s="19"/>
      <c r="B14" s="19"/>
      <c r="C14" s="19"/>
      <c r="D14" s="20" t="s">
        <v>2</v>
      </c>
      <c r="E14" s="105" t="s">
        <v>3</v>
      </c>
      <c r="F14" s="105"/>
      <c r="G14" s="19"/>
      <c r="H14" s="21"/>
      <c r="I14" s="19"/>
      <c r="J14" s="19"/>
      <c r="K14" s="22"/>
      <c r="L14" s="21"/>
      <c r="M14" s="21"/>
    </row>
    <row r="15" spans="1:13" s="12" customFormat="1" ht="15.75" customHeight="1" x14ac:dyDescent="0.2">
      <c r="A15" s="23" t="s">
        <v>5</v>
      </c>
      <c r="B15" s="24" t="s">
        <v>4</v>
      </c>
      <c r="C15" s="23">
        <f>SUM(C18,C21,C24,C27,C30,C33,C36,C39,C42,C45,C48,C51,C54,C57,C60)</f>
        <v>2839538</v>
      </c>
      <c r="D15" s="23">
        <f t="shared" ref="D15:M15" si="0">SUM(D18,D21,D24,D27,D30,D33,D36,D39,D42,D45,D48,D51,D54,D57,D60)</f>
        <v>1891244</v>
      </c>
      <c r="E15" s="23">
        <f t="shared" si="0"/>
        <v>1507992</v>
      </c>
      <c r="F15" s="23">
        <f t="shared" si="0"/>
        <v>383252</v>
      </c>
      <c r="G15" s="23">
        <f t="shared" si="0"/>
        <v>804709</v>
      </c>
      <c r="H15" s="23">
        <f t="shared" si="0"/>
        <v>0</v>
      </c>
      <c r="I15" s="23">
        <f t="shared" si="0"/>
        <v>0</v>
      </c>
      <c r="J15" s="23">
        <f t="shared" si="0"/>
        <v>141085</v>
      </c>
      <c r="K15" s="23">
        <f t="shared" si="0"/>
        <v>0</v>
      </c>
      <c r="L15" s="23">
        <f t="shared" si="0"/>
        <v>2500</v>
      </c>
      <c r="M15" s="23">
        <f t="shared" si="0"/>
        <v>0</v>
      </c>
    </row>
    <row r="16" spans="1:13" s="12" customFormat="1" ht="15.75" customHeight="1" x14ac:dyDescent="0.2">
      <c r="A16" s="37"/>
      <c r="B16" s="68"/>
      <c r="C16" s="23">
        <f>SUM(C19,C22,C25,C28,C31,C34,C37,C40,C43,C46,C49,C52,C55,C58,C61)</f>
        <v>7901</v>
      </c>
      <c r="D16" s="23">
        <f t="shared" ref="D16:M16" si="1">SUM(D19,D22,D25,D28,D31,D34,D37,D40,D43,D46,D49,D52,D55,D58,D61)</f>
        <v>3749</v>
      </c>
      <c r="E16" s="23">
        <f t="shared" si="1"/>
        <v>-4596</v>
      </c>
      <c r="F16" s="23">
        <f t="shared" si="1"/>
        <v>8345</v>
      </c>
      <c r="G16" s="23">
        <f t="shared" si="1"/>
        <v>-2696</v>
      </c>
      <c r="H16" s="23">
        <f t="shared" si="1"/>
        <v>0</v>
      </c>
      <c r="I16" s="23">
        <f t="shared" si="1"/>
        <v>0</v>
      </c>
      <c r="J16" s="23">
        <f t="shared" si="1"/>
        <v>3683</v>
      </c>
      <c r="K16" s="23">
        <f t="shared" si="1"/>
        <v>0</v>
      </c>
      <c r="L16" s="23">
        <f t="shared" si="1"/>
        <v>0</v>
      </c>
      <c r="M16" s="23">
        <f t="shared" si="1"/>
        <v>3165</v>
      </c>
    </row>
    <row r="17" spans="1:13" s="12" customFormat="1" ht="15.75" customHeight="1" x14ac:dyDescent="0.2">
      <c r="A17" s="23"/>
      <c r="B17" s="24"/>
      <c r="C17" s="23">
        <f>SUM(C15,C16)</f>
        <v>2847439</v>
      </c>
      <c r="D17" s="23">
        <f t="shared" ref="D17:M17" si="2">SUM(D15,D16)</f>
        <v>1894993</v>
      </c>
      <c r="E17" s="23">
        <f t="shared" si="2"/>
        <v>1503396</v>
      </c>
      <c r="F17" s="23">
        <f t="shared" si="2"/>
        <v>391597</v>
      </c>
      <c r="G17" s="23">
        <f t="shared" si="2"/>
        <v>802013</v>
      </c>
      <c r="H17" s="23">
        <f t="shared" si="2"/>
        <v>0</v>
      </c>
      <c r="I17" s="23">
        <f t="shared" si="2"/>
        <v>0</v>
      </c>
      <c r="J17" s="23">
        <f t="shared" si="2"/>
        <v>144768</v>
      </c>
      <c r="K17" s="23">
        <f t="shared" si="2"/>
        <v>0</v>
      </c>
      <c r="L17" s="23">
        <f t="shared" si="2"/>
        <v>2500</v>
      </c>
      <c r="M17" s="23">
        <f t="shared" si="2"/>
        <v>3165</v>
      </c>
    </row>
    <row r="18" spans="1:13" s="7" customFormat="1" ht="15.75" customHeight="1" x14ac:dyDescent="0.2">
      <c r="A18" s="25" t="s">
        <v>5</v>
      </c>
      <c r="B18" s="26" t="s">
        <v>6</v>
      </c>
      <c r="C18" s="27">
        <f>SUM(D18,G18,H18:M18)</f>
        <v>1741639</v>
      </c>
      <c r="D18" s="27">
        <f t="shared" ref="D18:D115" si="3">SUM(E18:F18)</f>
        <v>1076638</v>
      </c>
      <c r="E18" s="28">
        <v>863598</v>
      </c>
      <c r="F18" s="29">
        <v>213040</v>
      </c>
      <c r="G18" s="29">
        <v>522616</v>
      </c>
      <c r="H18" s="29"/>
      <c r="I18" s="29"/>
      <c r="J18" s="29">
        <v>139885</v>
      </c>
      <c r="K18" s="27"/>
      <c r="L18" s="27">
        <v>2500</v>
      </c>
      <c r="M18" s="27"/>
    </row>
    <row r="19" spans="1:13" s="7" customFormat="1" ht="15.75" customHeight="1" x14ac:dyDescent="0.2">
      <c r="A19" s="25"/>
      <c r="B19" s="26"/>
      <c r="C19" s="27">
        <f>D19+G19+H19+I19+J19+K19+L19+M19</f>
        <v>3165</v>
      </c>
      <c r="D19" s="27">
        <f>SUM(E19,F19)</f>
        <v>0</v>
      </c>
      <c r="E19" s="28"/>
      <c r="F19" s="29"/>
      <c r="G19" s="29"/>
      <c r="H19" s="29"/>
      <c r="I19" s="29"/>
      <c r="J19" s="29"/>
      <c r="K19" s="27"/>
      <c r="L19" s="27"/>
      <c r="M19" s="27">
        <v>3165</v>
      </c>
    </row>
    <row r="20" spans="1:13" s="7" customFormat="1" ht="15.75" customHeight="1" x14ac:dyDescent="0.2">
      <c r="A20" s="92"/>
      <c r="B20" s="92"/>
      <c r="C20" s="93">
        <f>SUM(C18,C19)</f>
        <v>1744804</v>
      </c>
      <c r="D20" s="93">
        <f t="shared" ref="D20:M20" si="4">SUM(D18,D19)</f>
        <v>1076638</v>
      </c>
      <c r="E20" s="93">
        <f t="shared" si="4"/>
        <v>863598</v>
      </c>
      <c r="F20" s="93">
        <f t="shared" si="4"/>
        <v>213040</v>
      </c>
      <c r="G20" s="93">
        <f t="shared" si="4"/>
        <v>522616</v>
      </c>
      <c r="H20" s="93">
        <f t="shared" si="4"/>
        <v>0</v>
      </c>
      <c r="I20" s="93">
        <f t="shared" si="4"/>
        <v>0</v>
      </c>
      <c r="J20" s="93">
        <f t="shared" si="4"/>
        <v>139885</v>
      </c>
      <c r="K20" s="93">
        <f t="shared" si="4"/>
        <v>0</v>
      </c>
      <c r="L20" s="93">
        <f t="shared" si="4"/>
        <v>2500</v>
      </c>
      <c r="M20" s="93">
        <f t="shared" si="4"/>
        <v>3165</v>
      </c>
    </row>
    <row r="21" spans="1:13" s="7" customFormat="1" ht="15.75" customHeight="1" x14ac:dyDescent="0.2">
      <c r="A21" s="25" t="s">
        <v>5</v>
      </c>
      <c r="B21" s="25" t="s">
        <v>7</v>
      </c>
      <c r="C21" s="27">
        <f t="shared" ref="C21:C66" si="5">SUM(D21,G21,H21:M21)</f>
        <v>139622</v>
      </c>
      <c r="D21" s="27">
        <f t="shared" si="3"/>
        <v>135368</v>
      </c>
      <c r="E21" s="28">
        <v>97000</v>
      </c>
      <c r="F21" s="29">
        <v>38368</v>
      </c>
      <c r="G21" s="29">
        <v>4254</v>
      </c>
      <c r="H21" s="27"/>
      <c r="I21" s="27"/>
      <c r="J21" s="27"/>
      <c r="K21" s="27"/>
      <c r="L21" s="27"/>
      <c r="M21" s="27"/>
    </row>
    <row r="22" spans="1:13" s="7" customFormat="1" ht="15.75" customHeight="1" x14ac:dyDescent="0.2">
      <c r="A22" s="25"/>
      <c r="B22" s="25"/>
      <c r="C22" s="27">
        <f>D22+G22+H22+I22+J22+K22+L22+M22</f>
        <v>0</v>
      </c>
      <c r="D22" s="27">
        <f>E22+F22</f>
        <v>0</v>
      </c>
      <c r="E22" s="28"/>
      <c r="F22" s="29"/>
      <c r="G22" s="29"/>
      <c r="H22" s="27"/>
      <c r="I22" s="27"/>
      <c r="J22" s="27"/>
      <c r="K22" s="27"/>
      <c r="L22" s="27"/>
      <c r="M22" s="27"/>
    </row>
    <row r="23" spans="1:13" s="7" customFormat="1" ht="15.75" customHeight="1" x14ac:dyDescent="0.2">
      <c r="A23" s="92"/>
      <c r="B23" s="92"/>
      <c r="C23" s="93">
        <f>SUM(C21:C22)</f>
        <v>139622</v>
      </c>
      <c r="D23" s="93">
        <f t="shared" ref="D23:M23" si="6">SUM(D21:D22)</f>
        <v>135368</v>
      </c>
      <c r="E23" s="93">
        <f t="shared" si="6"/>
        <v>97000</v>
      </c>
      <c r="F23" s="93">
        <f t="shared" si="6"/>
        <v>38368</v>
      </c>
      <c r="G23" s="93">
        <f t="shared" si="6"/>
        <v>4254</v>
      </c>
      <c r="H23" s="93">
        <f t="shared" si="6"/>
        <v>0</v>
      </c>
      <c r="I23" s="93">
        <f t="shared" si="6"/>
        <v>0</v>
      </c>
      <c r="J23" s="93">
        <f t="shared" si="6"/>
        <v>0</v>
      </c>
      <c r="K23" s="93">
        <f t="shared" si="6"/>
        <v>0</v>
      </c>
      <c r="L23" s="93">
        <f t="shared" si="6"/>
        <v>0</v>
      </c>
      <c r="M23" s="93">
        <f t="shared" si="6"/>
        <v>0</v>
      </c>
    </row>
    <row r="24" spans="1:13" s="7" customFormat="1" ht="15.75" customHeight="1" x14ac:dyDescent="0.2">
      <c r="A24" s="25" t="s">
        <v>5</v>
      </c>
      <c r="B24" s="26" t="s">
        <v>176</v>
      </c>
      <c r="C24" s="27">
        <f t="shared" si="5"/>
        <v>95777</v>
      </c>
      <c r="D24" s="27">
        <f t="shared" si="3"/>
        <v>84712</v>
      </c>
      <c r="E24" s="28">
        <v>68267</v>
      </c>
      <c r="F24" s="29">
        <v>16445</v>
      </c>
      <c r="G24" s="29">
        <v>11065</v>
      </c>
      <c r="H24" s="27"/>
      <c r="I24" s="27"/>
      <c r="J24" s="27"/>
      <c r="K24" s="27"/>
      <c r="L24" s="27"/>
      <c r="M24" s="27"/>
    </row>
    <row r="25" spans="1:13" s="7" customFormat="1" ht="15.75" customHeight="1" x14ac:dyDescent="0.2">
      <c r="A25" s="25"/>
      <c r="B25" s="25"/>
      <c r="C25" s="27">
        <f>D25+G25+H25+I25+J25+K25+L25+M25</f>
        <v>0</v>
      </c>
      <c r="D25" s="27">
        <f>E25+F25</f>
        <v>0</v>
      </c>
      <c r="E25" s="28"/>
      <c r="F25" s="29"/>
      <c r="G25" s="29"/>
      <c r="H25" s="27"/>
      <c r="I25" s="27"/>
      <c r="J25" s="27"/>
      <c r="K25" s="27"/>
      <c r="L25" s="27"/>
      <c r="M25" s="27"/>
    </row>
    <row r="26" spans="1:13" s="7" customFormat="1" ht="15.75" customHeight="1" x14ac:dyDescent="0.2">
      <c r="A26" s="92"/>
      <c r="B26" s="92"/>
      <c r="C26" s="93">
        <f>SUM(C24:C25)</f>
        <v>95777</v>
      </c>
      <c r="D26" s="93">
        <f t="shared" ref="D26" si="7">SUM(D24:D25)</f>
        <v>84712</v>
      </c>
      <c r="E26" s="93">
        <f t="shared" ref="E26" si="8">SUM(E24:E25)</f>
        <v>68267</v>
      </c>
      <c r="F26" s="93">
        <f t="shared" ref="F26" si="9">SUM(F24:F25)</f>
        <v>16445</v>
      </c>
      <c r="G26" s="93">
        <f t="shared" ref="G26" si="10">SUM(G24:G25)</f>
        <v>11065</v>
      </c>
      <c r="H26" s="93">
        <f t="shared" ref="H26" si="11">SUM(H24:H25)</f>
        <v>0</v>
      </c>
      <c r="I26" s="93">
        <f t="shared" ref="I26" si="12">SUM(I24:I25)</f>
        <v>0</v>
      </c>
      <c r="J26" s="93">
        <f t="shared" ref="J26" si="13">SUM(J24:J25)</f>
        <v>0</v>
      </c>
      <c r="K26" s="93">
        <f t="shared" ref="K26" si="14">SUM(K24:K25)</f>
        <v>0</v>
      </c>
      <c r="L26" s="93">
        <f t="shared" ref="L26" si="15">SUM(L24:L25)</f>
        <v>0</v>
      </c>
      <c r="M26" s="93">
        <f t="shared" ref="M26" si="16">SUM(M24:M25)</f>
        <v>0</v>
      </c>
    </row>
    <row r="27" spans="1:13" s="7" customFormat="1" ht="15.75" customHeight="1" x14ac:dyDescent="0.2">
      <c r="A27" s="25" t="s">
        <v>5</v>
      </c>
      <c r="B27" s="26" t="s">
        <v>8</v>
      </c>
      <c r="C27" s="27">
        <f t="shared" si="5"/>
        <v>83729</v>
      </c>
      <c r="D27" s="27">
        <f t="shared" si="3"/>
        <v>63574</v>
      </c>
      <c r="E27" s="28">
        <v>51232</v>
      </c>
      <c r="F27" s="29">
        <v>12342</v>
      </c>
      <c r="G27" s="29">
        <v>20155</v>
      </c>
      <c r="H27" s="27"/>
      <c r="I27" s="27"/>
      <c r="J27" s="27"/>
      <c r="K27" s="27"/>
      <c r="L27" s="27"/>
      <c r="M27" s="27"/>
    </row>
    <row r="28" spans="1:13" s="7" customFormat="1" ht="15.75" customHeight="1" x14ac:dyDescent="0.2">
      <c r="A28" s="25"/>
      <c r="B28" s="25"/>
      <c r="C28" s="27">
        <f>D28+G28+H28+I28+J28+K28+L28+M28</f>
        <v>0</v>
      </c>
      <c r="D28" s="27">
        <f>E28+F28</f>
        <v>0</v>
      </c>
      <c r="E28" s="28">
        <v>-3012</v>
      </c>
      <c r="F28" s="29">
        <v>3012</v>
      </c>
      <c r="G28" s="29"/>
      <c r="H28" s="27"/>
      <c r="I28" s="27"/>
      <c r="J28" s="27"/>
      <c r="K28" s="27"/>
      <c r="L28" s="27"/>
      <c r="M28" s="27"/>
    </row>
    <row r="29" spans="1:13" s="7" customFormat="1" ht="15.75" customHeight="1" x14ac:dyDescent="0.2">
      <c r="A29" s="92"/>
      <c r="B29" s="92"/>
      <c r="C29" s="93">
        <f>SUM(C27:C28)</f>
        <v>83729</v>
      </c>
      <c r="D29" s="93">
        <f t="shared" ref="D29" si="17">SUM(D27:D28)</f>
        <v>63574</v>
      </c>
      <c r="E29" s="93">
        <f t="shared" ref="E29" si="18">SUM(E27:E28)</f>
        <v>48220</v>
      </c>
      <c r="F29" s="93">
        <f t="shared" ref="F29" si="19">SUM(F27:F28)</f>
        <v>15354</v>
      </c>
      <c r="G29" s="93">
        <f t="shared" ref="G29" si="20">SUM(G27:G28)</f>
        <v>20155</v>
      </c>
      <c r="H29" s="93">
        <f t="shared" ref="H29" si="21">SUM(H27:H28)</f>
        <v>0</v>
      </c>
      <c r="I29" s="93">
        <f t="shared" ref="I29" si="22">SUM(I27:I28)</f>
        <v>0</v>
      </c>
      <c r="J29" s="93">
        <f t="shared" ref="J29" si="23">SUM(J27:J28)</f>
        <v>0</v>
      </c>
      <c r="K29" s="93">
        <f t="shared" ref="K29" si="24">SUM(K27:K28)</f>
        <v>0</v>
      </c>
      <c r="L29" s="93">
        <f t="shared" ref="L29" si="25">SUM(L27:L28)</f>
        <v>0</v>
      </c>
      <c r="M29" s="93">
        <f t="shared" ref="M29" si="26">SUM(M27:M28)</f>
        <v>0</v>
      </c>
    </row>
    <row r="30" spans="1:13" s="7" customFormat="1" ht="15.75" customHeight="1" x14ac:dyDescent="0.2">
      <c r="A30" s="25" t="s">
        <v>5</v>
      </c>
      <c r="B30" s="26" t="s">
        <v>9</v>
      </c>
      <c r="C30" s="27">
        <f t="shared" si="5"/>
        <v>74862</v>
      </c>
      <c r="D30" s="27">
        <f t="shared" si="3"/>
        <v>37572</v>
      </c>
      <c r="E30" s="28">
        <v>30278</v>
      </c>
      <c r="F30" s="29">
        <v>7294</v>
      </c>
      <c r="G30" s="29">
        <v>37290</v>
      </c>
      <c r="H30" s="29"/>
      <c r="I30" s="29"/>
      <c r="J30" s="29"/>
      <c r="K30" s="27"/>
      <c r="L30" s="27"/>
      <c r="M30" s="27"/>
    </row>
    <row r="31" spans="1:13" s="7" customFormat="1" ht="15.75" customHeight="1" x14ac:dyDescent="0.2">
      <c r="A31" s="25"/>
      <c r="B31" s="25"/>
      <c r="C31" s="27">
        <f>D31+G31+H31+I31+J31+K31+L31+M31</f>
        <v>0</v>
      </c>
      <c r="D31" s="27">
        <f>E31+F31</f>
        <v>0</v>
      </c>
      <c r="E31" s="28"/>
      <c r="F31" s="29"/>
      <c r="G31" s="29"/>
      <c r="H31" s="27"/>
      <c r="I31" s="27"/>
      <c r="J31" s="27"/>
      <c r="K31" s="27"/>
      <c r="L31" s="27"/>
      <c r="M31" s="27"/>
    </row>
    <row r="32" spans="1:13" s="7" customFormat="1" ht="15.75" customHeight="1" x14ac:dyDescent="0.2">
      <c r="A32" s="92"/>
      <c r="B32" s="92"/>
      <c r="C32" s="93">
        <f>SUM(C30:C31)</f>
        <v>74862</v>
      </c>
      <c r="D32" s="93">
        <f t="shared" ref="D32" si="27">SUM(D30:D31)</f>
        <v>37572</v>
      </c>
      <c r="E32" s="93">
        <f t="shared" ref="E32" si="28">SUM(E30:E31)</f>
        <v>30278</v>
      </c>
      <c r="F32" s="93">
        <f t="shared" ref="F32" si="29">SUM(F30:F31)</f>
        <v>7294</v>
      </c>
      <c r="G32" s="93">
        <f t="shared" ref="G32" si="30">SUM(G30:G31)</f>
        <v>37290</v>
      </c>
      <c r="H32" s="93">
        <f t="shared" ref="H32" si="31">SUM(H30:H31)</f>
        <v>0</v>
      </c>
      <c r="I32" s="93">
        <f t="shared" ref="I32" si="32">SUM(I30:I31)</f>
        <v>0</v>
      </c>
      <c r="J32" s="93">
        <f t="shared" ref="J32" si="33">SUM(J30:J31)</f>
        <v>0</v>
      </c>
      <c r="K32" s="93">
        <f t="shared" ref="K32" si="34">SUM(K30:K31)</f>
        <v>0</v>
      </c>
      <c r="L32" s="93">
        <f t="shared" ref="L32" si="35">SUM(L30:L31)</f>
        <v>0</v>
      </c>
      <c r="M32" s="93">
        <f t="shared" ref="M32" si="36">SUM(M30:M31)</f>
        <v>0</v>
      </c>
    </row>
    <row r="33" spans="1:13" s="7" customFormat="1" ht="15.75" customHeight="1" x14ac:dyDescent="0.2">
      <c r="A33" s="25" t="s">
        <v>5</v>
      </c>
      <c r="B33" s="26" t="s">
        <v>10</v>
      </c>
      <c r="C33" s="27">
        <f t="shared" si="5"/>
        <v>108497</v>
      </c>
      <c r="D33" s="27">
        <f t="shared" si="3"/>
        <v>69061</v>
      </c>
      <c r="E33" s="28">
        <v>55654</v>
      </c>
      <c r="F33" s="29">
        <v>13407</v>
      </c>
      <c r="G33" s="29">
        <v>39436</v>
      </c>
      <c r="H33" s="29"/>
      <c r="I33" s="29"/>
      <c r="J33" s="29"/>
      <c r="K33" s="27"/>
      <c r="L33" s="27"/>
      <c r="M33" s="27"/>
    </row>
    <row r="34" spans="1:13" s="7" customFormat="1" ht="15.75" customHeight="1" x14ac:dyDescent="0.2">
      <c r="A34" s="25"/>
      <c r="B34" s="25"/>
      <c r="C34" s="27">
        <f>D34+G34+H34+I34+J34+K34+L34+M34</f>
        <v>2793</v>
      </c>
      <c r="D34" s="27">
        <f>E34+F34</f>
        <v>0</v>
      </c>
      <c r="E34" s="28">
        <v>-309</v>
      </c>
      <c r="F34" s="29">
        <v>309</v>
      </c>
      <c r="G34" s="29">
        <v>2000</v>
      </c>
      <c r="H34" s="27"/>
      <c r="I34" s="27"/>
      <c r="J34" s="27">
        <v>793</v>
      </c>
      <c r="K34" s="27"/>
      <c r="L34" s="27"/>
      <c r="M34" s="27"/>
    </row>
    <row r="35" spans="1:13" s="7" customFormat="1" ht="15.75" customHeight="1" x14ac:dyDescent="0.2">
      <c r="A35" s="92"/>
      <c r="B35" s="92"/>
      <c r="C35" s="93">
        <f>SUM(C33:C34)</f>
        <v>111290</v>
      </c>
      <c r="D35" s="93">
        <f t="shared" ref="D35" si="37">SUM(D33:D34)</f>
        <v>69061</v>
      </c>
      <c r="E35" s="93">
        <f t="shared" ref="E35" si="38">SUM(E33:E34)</f>
        <v>55345</v>
      </c>
      <c r="F35" s="93">
        <f t="shared" ref="F35" si="39">SUM(F33:F34)</f>
        <v>13716</v>
      </c>
      <c r="G35" s="93">
        <f t="shared" ref="G35" si="40">SUM(G33:G34)</f>
        <v>41436</v>
      </c>
      <c r="H35" s="93">
        <f t="shared" ref="H35" si="41">SUM(H33:H34)</f>
        <v>0</v>
      </c>
      <c r="I35" s="93">
        <f t="shared" ref="I35" si="42">SUM(I33:I34)</f>
        <v>0</v>
      </c>
      <c r="J35" s="93">
        <f t="shared" ref="J35" si="43">SUM(J33:J34)</f>
        <v>793</v>
      </c>
      <c r="K35" s="93">
        <f t="shared" ref="K35" si="44">SUM(K33:K34)</f>
        <v>0</v>
      </c>
      <c r="L35" s="93">
        <f t="shared" ref="L35" si="45">SUM(L33:L34)</f>
        <v>0</v>
      </c>
      <c r="M35" s="93">
        <f t="shared" ref="M35" si="46">SUM(M33:M34)</f>
        <v>0</v>
      </c>
    </row>
    <row r="36" spans="1:13" s="7" customFormat="1" ht="15.75" customHeight="1" x14ac:dyDescent="0.2">
      <c r="A36" s="25" t="s">
        <v>5</v>
      </c>
      <c r="B36" s="26" t="s">
        <v>11</v>
      </c>
      <c r="C36" s="27">
        <f t="shared" si="5"/>
        <v>80827</v>
      </c>
      <c r="D36" s="27">
        <f t="shared" si="3"/>
        <v>69999</v>
      </c>
      <c r="E36" s="28">
        <v>56410</v>
      </c>
      <c r="F36" s="29">
        <v>13589</v>
      </c>
      <c r="G36" s="29">
        <v>10828</v>
      </c>
      <c r="H36" s="29"/>
      <c r="I36" s="29"/>
      <c r="J36" s="29"/>
      <c r="K36" s="27"/>
      <c r="L36" s="27"/>
      <c r="M36" s="27"/>
    </row>
    <row r="37" spans="1:13" s="7" customFormat="1" ht="15.75" customHeight="1" x14ac:dyDescent="0.2">
      <c r="A37" s="25"/>
      <c r="B37" s="25"/>
      <c r="C37" s="27">
        <f>D37+G37+H37+I37+J37+K37+L37+M37</f>
        <v>3863</v>
      </c>
      <c r="D37" s="27">
        <f>E37+F37</f>
        <v>3749</v>
      </c>
      <c r="E37" s="28">
        <v>2251</v>
      </c>
      <c r="F37" s="29">
        <v>1498</v>
      </c>
      <c r="G37" s="29">
        <v>114</v>
      </c>
      <c r="H37" s="27"/>
      <c r="I37" s="27"/>
      <c r="J37" s="27"/>
      <c r="K37" s="27"/>
      <c r="L37" s="27"/>
      <c r="M37" s="27"/>
    </row>
    <row r="38" spans="1:13" s="7" customFormat="1" ht="15.75" customHeight="1" x14ac:dyDescent="0.2">
      <c r="A38" s="92"/>
      <c r="B38" s="92"/>
      <c r="C38" s="93">
        <f>SUM(C36:C37)</f>
        <v>84690</v>
      </c>
      <c r="D38" s="93">
        <f t="shared" ref="D38" si="47">SUM(D36:D37)</f>
        <v>73748</v>
      </c>
      <c r="E38" s="93">
        <f t="shared" ref="E38" si="48">SUM(E36:E37)</f>
        <v>58661</v>
      </c>
      <c r="F38" s="93">
        <f t="shared" ref="F38" si="49">SUM(F36:F37)</f>
        <v>15087</v>
      </c>
      <c r="G38" s="93">
        <f t="shared" ref="G38" si="50">SUM(G36:G37)</f>
        <v>10942</v>
      </c>
      <c r="H38" s="93">
        <f t="shared" ref="H38" si="51">SUM(H36:H37)</f>
        <v>0</v>
      </c>
      <c r="I38" s="93">
        <f t="shared" ref="I38" si="52">SUM(I36:I37)</f>
        <v>0</v>
      </c>
      <c r="J38" s="93">
        <f t="shared" ref="J38" si="53">SUM(J36:J37)</f>
        <v>0</v>
      </c>
      <c r="K38" s="93">
        <f t="shared" ref="K38" si="54">SUM(K36:K37)</f>
        <v>0</v>
      </c>
      <c r="L38" s="93">
        <f t="shared" ref="L38" si="55">SUM(L36:L37)</f>
        <v>0</v>
      </c>
      <c r="M38" s="93">
        <f t="shared" ref="M38" si="56">SUM(M36:M37)</f>
        <v>0</v>
      </c>
    </row>
    <row r="39" spans="1:13" s="7" customFormat="1" ht="15.75" customHeight="1" x14ac:dyDescent="0.2">
      <c r="A39" s="25" t="s">
        <v>5</v>
      </c>
      <c r="B39" s="26" t="s">
        <v>12</v>
      </c>
      <c r="C39" s="27">
        <f t="shared" si="5"/>
        <v>70548</v>
      </c>
      <c r="D39" s="27">
        <f t="shared" si="3"/>
        <v>40934</v>
      </c>
      <c r="E39" s="28">
        <v>32987</v>
      </c>
      <c r="F39" s="29">
        <v>7947</v>
      </c>
      <c r="G39" s="29">
        <v>29114</v>
      </c>
      <c r="H39" s="27"/>
      <c r="I39" s="27"/>
      <c r="J39" s="27">
        <v>500</v>
      </c>
      <c r="K39" s="27"/>
      <c r="L39" s="27"/>
      <c r="M39" s="27"/>
    </row>
    <row r="40" spans="1:13" s="7" customFormat="1" ht="15.75" customHeight="1" x14ac:dyDescent="0.2">
      <c r="A40" s="25"/>
      <c r="B40" s="25"/>
      <c r="C40" s="27">
        <f>D40+G40+H40+I40+J40+K40+L40+M40</f>
        <v>-2499</v>
      </c>
      <c r="D40" s="27">
        <f>E40+F40</f>
        <v>0</v>
      </c>
      <c r="E40" s="28"/>
      <c r="F40" s="29"/>
      <c r="G40" s="29">
        <v>-5389</v>
      </c>
      <c r="H40" s="27"/>
      <c r="I40" s="27"/>
      <c r="J40" s="27">
        <v>2890</v>
      </c>
      <c r="K40" s="27"/>
      <c r="L40" s="27"/>
      <c r="M40" s="27"/>
    </row>
    <row r="41" spans="1:13" s="7" customFormat="1" ht="15.75" customHeight="1" x14ac:dyDescent="0.2">
      <c r="A41" s="92"/>
      <c r="B41" s="92"/>
      <c r="C41" s="93">
        <f>SUM(C39:C40)</f>
        <v>68049</v>
      </c>
      <c r="D41" s="93">
        <f t="shared" ref="D41" si="57">SUM(D39:D40)</f>
        <v>40934</v>
      </c>
      <c r="E41" s="93">
        <f t="shared" ref="E41" si="58">SUM(E39:E40)</f>
        <v>32987</v>
      </c>
      <c r="F41" s="93">
        <f t="shared" ref="F41" si="59">SUM(F39:F40)</f>
        <v>7947</v>
      </c>
      <c r="G41" s="93">
        <f t="shared" ref="G41" si="60">SUM(G39:G40)</f>
        <v>23725</v>
      </c>
      <c r="H41" s="93">
        <f t="shared" ref="H41" si="61">SUM(H39:H40)</f>
        <v>0</v>
      </c>
      <c r="I41" s="93">
        <f t="shared" ref="I41" si="62">SUM(I39:I40)</f>
        <v>0</v>
      </c>
      <c r="J41" s="93">
        <f t="shared" ref="J41" si="63">SUM(J39:J40)</f>
        <v>3390</v>
      </c>
      <c r="K41" s="93">
        <f t="shared" ref="K41" si="64">SUM(K39:K40)</f>
        <v>0</v>
      </c>
      <c r="L41" s="93">
        <f t="shared" ref="L41" si="65">SUM(L39:L40)</f>
        <v>0</v>
      </c>
      <c r="M41" s="93">
        <f t="shared" ref="M41" si="66">SUM(M39:M40)</f>
        <v>0</v>
      </c>
    </row>
    <row r="42" spans="1:13" s="7" customFormat="1" ht="15.75" customHeight="1" x14ac:dyDescent="0.2">
      <c r="A42" s="25" t="s">
        <v>5</v>
      </c>
      <c r="B42" s="26" t="s">
        <v>13</v>
      </c>
      <c r="C42" s="27">
        <f t="shared" si="5"/>
        <v>99224</v>
      </c>
      <c r="D42" s="27">
        <f t="shared" si="3"/>
        <v>71907</v>
      </c>
      <c r="E42" s="28">
        <v>57947</v>
      </c>
      <c r="F42" s="29">
        <v>13960</v>
      </c>
      <c r="G42" s="29">
        <v>27317</v>
      </c>
      <c r="H42" s="27"/>
      <c r="I42" s="27"/>
      <c r="J42" s="27"/>
      <c r="K42" s="27"/>
      <c r="L42" s="27"/>
      <c r="M42" s="27"/>
    </row>
    <row r="43" spans="1:13" s="7" customFormat="1" ht="15.75" customHeight="1" x14ac:dyDescent="0.2">
      <c r="A43" s="25"/>
      <c r="B43" s="25"/>
      <c r="C43" s="27">
        <f>D43+G43+H43+I43+J43+K43+L43+M43</f>
        <v>0</v>
      </c>
      <c r="D43" s="27">
        <f>E43+F43</f>
        <v>0</v>
      </c>
      <c r="E43" s="28">
        <v>-1890</v>
      </c>
      <c r="F43" s="29">
        <v>1890</v>
      </c>
      <c r="G43" s="29"/>
      <c r="H43" s="27"/>
      <c r="I43" s="27"/>
      <c r="J43" s="27"/>
      <c r="K43" s="27"/>
      <c r="L43" s="27"/>
      <c r="M43" s="27"/>
    </row>
    <row r="44" spans="1:13" s="7" customFormat="1" ht="15.75" customHeight="1" x14ac:dyDescent="0.2">
      <c r="A44" s="92"/>
      <c r="B44" s="92"/>
      <c r="C44" s="93">
        <f>SUM(C42:C43)</f>
        <v>99224</v>
      </c>
      <c r="D44" s="93">
        <f t="shared" ref="D44" si="67">SUM(D42:D43)</f>
        <v>71907</v>
      </c>
      <c r="E44" s="93">
        <f t="shared" ref="E44" si="68">SUM(E42:E43)</f>
        <v>56057</v>
      </c>
      <c r="F44" s="93">
        <f t="shared" ref="F44" si="69">SUM(F42:F43)</f>
        <v>15850</v>
      </c>
      <c r="G44" s="93">
        <f t="shared" ref="G44" si="70">SUM(G42:G43)</f>
        <v>27317</v>
      </c>
      <c r="H44" s="93">
        <f t="shared" ref="H44" si="71">SUM(H42:H43)</f>
        <v>0</v>
      </c>
      <c r="I44" s="93">
        <f t="shared" ref="I44" si="72">SUM(I42:I43)</f>
        <v>0</v>
      </c>
      <c r="J44" s="93">
        <f t="shared" ref="J44" si="73">SUM(J42:J43)</f>
        <v>0</v>
      </c>
      <c r="K44" s="93">
        <f t="shared" ref="K44" si="74">SUM(K42:K43)</f>
        <v>0</v>
      </c>
      <c r="L44" s="93">
        <f t="shared" ref="L44" si="75">SUM(L42:L43)</f>
        <v>0</v>
      </c>
      <c r="M44" s="93">
        <f t="shared" ref="M44" si="76">SUM(M42:M43)</f>
        <v>0</v>
      </c>
    </row>
    <row r="45" spans="1:13" s="7" customFormat="1" ht="15.75" customHeight="1" x14ac:dyDescent="0.2">
      <c r="A45" s="25" t="s">
        <v>5</v>
      </c>
      <c r="B45" s="26" t="s">
        <v>14</v>
      </c>
      <c r="C45" s="27">
        <f t="shared" si="5"/>
        <v>76615</v>
      </c>
      <c r="D45" s="27">
        <f t="shared" si="3"/>
        <v>65074</v>
      </c>
      <c r="E45" s="28">
        <v>52441</v>
      </c>
      <c r="F45" s="29">
        <v>12633</v>
      </c>
      <c r="G45" s="29">
        <v>11541</v>
      </c>
      <c r="H45" s="27"/>
      <c r="I45" s="27"/>
      <c r="J45" s="27"/>
      <c r="K45" s="27"/>
      <c r="L45" s="27"/>
      <c r="M45" s="27"/>
    </row>
    <row r="46" spans="1:13" s="7" customFormat="1" ht="15.75" customHeight="1" x14ac:dyDescent="0.2">
      <c r="A46" s="25"/>
      <c r="B46" s="25"/>
      <c r="C46" s="27">
        <f>D46+G46+H46+I46+J46+K46+L46+M46</f>
        <v>0</v>
      </c>
      <c r="D46" s="27">
        <f>E46+F46</f>
        <v>0</v>
      </c>
      <c r="E46" s="28"/>
      <c r="F46" s="29"/>
      <c r="G46" s="29"/>
      <c r="H46" s="27"/>
      <c r="I46" s="27"/>
      <c r="J46" s="27"/>
      <c r="K46" s="27"/>
      <c r="L46" s="27"/>
      <c r="M46" s="27"/>
    </row>
    <row r="47" spans="1:13" s="7" customFormat="1" ht="15.75" customHeight="1" x14ac:dyDescent="0.2">
      <c r="A47" s="92"/>
      <c r="B47" s="92"/>
      <c r="C47" s="93">
        <f>SUM(C45:C46)</f>
        <v>76615</v>
      </c>
      <c r="D47" s="93">
        <f t="shared" ref="D47" si="77">SUM(D45:D46)</f>
        <v>65074</v>
      </c>
      <c r="E47" s="93">
        <f t="shared" ref="E47" si="78">SUM(E45:E46)</f>
        <v>52441</v>
      </c>
      <c r="F47" s="93">
        <f t="shared" ref="F47" si="79">SUM(F45:F46)</f>
        <v>12633</v>
      </c>
      <c r="G47" s="93">
        <f t="shared" ref="G47" si="80">SUM(G45:G46)</f>
        <v>11541</v>
      </c>
      <c r="H47" s="93">
        <f t="shared" ref="H47" si="81">SUM(H45:H46)</f>
        <v>0</v>
      </c>
      <c r="I47" s="93">
        <f t="shared" ref="I47" si="82">SUM(I45:I46)</f>
        <v>0</v>
      </c>
      <c r="J47" s="93">
        <f t="shared" ref="J47" si="83">SUM(J45:J46)</f>
        <v>0</v>
      </c>
      <c r="K47" s="93">
        <f t="shared" ref="K47" si="84">SUM(K45:K46)</f>
        <v>0</v>
      </c>
      <c r="L47" s="93">
        <f t="shared" ref="L47" si="85">SUM(L45:L46)</f>
        <v>0</v>
      </c>
      <c r="M47" s="93">
        <f t="shared" ref="M47" si="86">SUM(M45:M46)</f>
        <v>0</v>
      </c>
    </row>
    <row r="48" spans="1:13" s="7" customFormat="1" ht="15.75" customHeight="1" x14ac:dyDescent="0.2">
      <c r="A48" s="25" t="s">
        <v>5</v>
      </c>
      <c r="B48" s="26" t="s">
        <v>15</v>
      </c>
      <c r="C48" s="27">
        <f t="shared" si="5"/>
        <v>102576</v>
      </c>
      <c r="D48" s="27">
        <f t="shared" si="3"/>
        <v>73236</v>
      </c>
      <c r="E48" s="28">
        <v>59018</v>
      </c>
      <c r="F48" s="29">
        <v>14218</v>
      </c>
      <c r="G48" s="29">
        <v>28990</v>
      </c>
      <c r="H48" s="27"/>
      <c r="I48" s="27"/>
      <c r="J48" s="27">
        <v>350</v>
      </c>
      <c r="K48" s="27"/>
      <c r="L48" s="27"/>
      <c r="M48" s="27"/>
    </row>
    <row r="49" spans="1:13" s="7" customFormat="1" ht="15.75" customHeight="1" x14ac:dyDescent="0.2">
      <c r="A49" s="25"/>
      <c r="B49" s="25"/>
      <c r="C49" s="27">
        <f>D49+G49+H49+I49+J49+K49+L49+M49</f>
        <v>0</v>
      </c>
      <c r="D49" s="27">
        <f>E49+F49</f>
        <v>0</v>
      </c>
      <c r="E49" s="28"/>
      <c r="F49" s="29"/>
      <c r="G49" s="29"/>
      <c r="H49" s="27"/>
      <c r="I49" s="27"/>
      <c r="J49" s="27"/>
      <c r="K49" s="27"/>
      <c r="L49" s="27"/>
      <c r="M49" s="27"/>
    </row>
    <row r="50" spans="1:13" s="7" customFormat="1" ht="15.75" customHeight="1" x14ac:dyDescent="0.2">
      <c r="A50" s="92"/>
      <c r="B50" s="92"/>
      <c r="C50" s="93">
        <f>SUM(C48:C49)</f>
        <v>102576</v>
      </c>
      <c r="D50" s="93">
        <f t="shared" ref="D50" si="87">SUM(D48:D49)</f>
        <v>73236</v>
      </c>
      <c r="E50" s="93">
        <f t="shared" ref="E50" si="88">SUM(E48:E49)</f>
        <v>59018</v>
      </c>
      <c r="F50" s="93">
        <f t="shared" ref="F50" si="89">SUM(F48:F49)</f>
        <v>14218</v>
      </c>
      <c r="G50" s="93">
        <f t="shared" ref="G50" si="90">SUM(G48:G49)</f>
        <v>28990</v>
      </c>
      <c r="H50" s="93">
        <f t="shared" ref="H50" si="91">SUM(H48:H49)</f>
        <v>0</v>
      </c>
      <c r="I50" s="93">
        <f t="shared" ref="I50" si="92">SUM(I48:I49)</f>
        <v>0</v>
      </c>
      <c r="J50" s="93">
        <f t="shared" ref="J50" si="93">SUM(J48:J49)</f>
        <v>350</v>
      </c>
      <c r="K50" s="93">
        <f t="shared" ref="K50" si="94">SUM(K48:K49)</f>
        <v>0</v>
      </c>
      <c r="L50" s="93">
        <f t="shared" ref="L50" si="95">SUM(L48:L49)</f>
        <v>0</v>
      </c>
      <c r="M50" s="93">
        <f t="shared" ref="M50" si="96">SUM(M48:M49)</f>
        <v>0</v>
      </c>
    </row>
    <row r="51" spans="1:13" s="7" customFormat="1" ht="15.75" customHeight="1" x14ac:dyDescent="0.2">
      <c r="A51" s="25" t="s">
        <v>5</v>
      </c>
      <c r="B51" s="25" t="s">
        <v>16</v>
      </c>
      <c r="C51" s="27">
        <f t="shared" si="5"/>
        <v>67816</v>
      </c>
      <c r="D51" s="27">
        <f t="shared" si="3"/>
        <v>39761</v>
      </c>
      <c r="E51" s="28">
        <v>32042</v>
      </c>
      <c r="F51" s="29">
        <v>7719</v>
      </c>
      <c r="G51" s="29">
        <v>28055</v>
      </c>
      <c r="H51" s="27"/>
      <c r="I51" s="27"/>
      <c r="J51" s="27"/>
      <c r="K51" s="27"/>
      <c r="L51" s="27"/>
      <c r="M51" s="27"/>
    </row>
    <row r="52" spans="1:13" s="7" customFormat="1" ht="15.75" customHeight="1" x14ac:dyDescent="0.2">
      <c r="A52" s="25"/>
      <c r="B52" s="25"/>
      <c r="C52" s="27">
        <f>D52+G52+H52+I52+J52+K52+L52+M52</f>
        <v>579</v>
      </c>
      <c r="D52" s="27">
        <f>E52+F52</f>
        <v>0</v>
      </c>
      <c r="E52" s="28">
        <v>-1636</v>
      </c>
      <c r="F52" s="29">
        <v>1636</v>
      </c>
      <c r="G52" s="29">
        <v>579</v>
      </c>
      <c r="H52" s="27"/>
      <c r="I52" s="27"/>
      <c r="J52" s="27"/>
      <c r="K52" s="27"/>
      <c r="L52" s="27"/>
      <c r="M52" s="27"/>
    </row>
    <row r="53" spans="1:13" s="7" customFormat="1" ht="15.75" customHeight="1" x14ac:dyDescent="0.2">
      <c r="A53" s="92"/>
      <c r="B53" s="92"/>
      <c r="C53" s="93">
        <f>SUM(C51:C52)</f>
        <v>68395</v>
      </c>
      <c r="D53" s="93">
        <f t="shared" ref="D53" si="97">SUM(D51:D52)</f>
        <v>39761</v>
      </c>
      <c r="E53" s="93">
        <f t="shared" ref="E53" si="98">SUM(E51:E52)</f>
        <v>30406</v>
      </c>
      <c r="F53" s="93">
        <f t="shared" ref="F53" si="99">SUM(F51:F52)</f>
        <v>9355</v>
      </c>
      <c r="G53" s="93">
        <f t="shared" ref="G53" si="100">SUM(G51:G52)</f>
        <v>28634</v>
      </c>
      <c r="H53" s="93">
        <f t="shared" ref="H53" si="101">SUM(H51:H52)</f>
        <v>0</v>
      </c>
      <c r="I53" s="93">
        <f t="shared" ref="I53" si="102">SUM(I51:I52)</f>
        <v>0</v>
      </c>
      <c r="J53" s="93">
        <f t="shared" ref="J53" si="103">SUM(J51:J52)</f>
        <v>0</v>
      </c>
      <c r="K53" s="93">
        <f t="shared" ref="K53" si="104">SUM(K51:K52)</f>
        <v>0</v>
      </c>
      <c r="L53" s="93">
        <f t="shared" ref="L53" si="105">SUM(L51:L52)</f>
        <v>0</v>
      </c>
      <c r="M53" s="93">
        <f t="shared" ref="M53" si="106">SUM(M51:M52)</f>
        <v>0</v>
      </c>
    </row>
    <row r="54" spans="1:13" s="7" customFormat="1" ht="15.75" customHeight="1" x14ac:dyDescent="0.2">
      <c r="A54" s="26" t="s">
        <v>5</v>
      </c>
      <c r="B54" s="26" t="s">
        <v>17</v>
      </c>
      <c r="C54" s="29">
        <f t="shared" si="5"/>
        <v>49257</v>
      </c>
      <c r="D54" s="29">
        <f t="shared" si="3"/>
        <v>37825</v>
      </c>
      <c r="E54" s="28">
        <v>30482</v>
      </c>
      <c r="F54" s="29">
        <v>7343</v>
      </c>
      <c r="G54" s="29">
        <v>11082</v>
      </c>
      <c r="H54" s="29"/>
      <c r="I54" s="29"/>
      <c r="J54" s="29">
        <v>350</v>
      </c>
      <c r="K54" s="29"/>
      <c r="L54" s="29"/>
      <c r="M54" s="29"/>
    </row>
    <row r="55" spans="1:13" s="7" customFormat="1" ht="15.75" customHeight="1" x14ac:dyDescent="0.2">
      <c r="A55" s="25"/>
      <c r="B55" s="25"/>
      <c r="C55" s="27">
        <f>D55+G55+H55+I55+J55+K55+L55+M55</f>
        <v>0</v>
      </c>
      <c r="D55" s="27">
        <f>E55+F55</f>
        <v>0</v>
      </c>
      <c r="E55" s="28"/>
      <c r="F55" s="29"/>
      <c r="G55" s="29"/>
      <c r="H55" s="27"/>
      <c r="I55" s="27"/>
      <c r="J55" s="27"/>
      <c r="K55" s="27"/>
      <c r="L55" s="27"/>
      <c r="M55" s="27"/>
    </row>
    <row r="56" spans="1:13" s="7" customFormat="1" ht="15.75" customHeight="1" x14ac:dyDescent="0.2">
      <c r="A56" s="92"/>
      <c r="B56" s="92"/>
      <c r="C56" s="93">
        <f>SUM(C54:C55)</f>
        <v>49257</v>
      </c>
      <c r="D56" s="93">
        <f t="shared" ref="D56" si="107">SUM(D54:D55)</f>
        <v>37825</v>
      </c>
      <c r="E56" s="93">
        <f t="shared" ref="E56" si="108">SUM(E54:E55)</f>
        <v>30482</v>
      </c>
      <c r="F56" s="93">
        <f t="shared" ref="F56" si="109">SUM(F54:F55)</f>
        <v>7343</v>
      </c>
      <c r="G56" s="93">
        <f t="shared" ref="G56" si="110">SUM(G54:G55)</f>
        <v>11082</v>
      </c>
      <c r="H56" s="93">
        <f t="shared" ref="H56" si="111">SUM(H54:H55)</f>
        <v>0</v>
      </c>
      <c r="I56" s="93">
        <f t="shared" ref="I56" si="112">SUM(I54:I55)</f>
        <v>0</v>
      </c>
      <c r="J56" s="93">
        <f t="shared" ref="J56" si="113">SUM(J54:J55)</f>
        <v>350</v>
      </c>
      <c r="K56" s="93">
        <f t="shared" ref="K56" si="114">SUM(K54:K55)</f>
        <v>0</v>
      </c>
      <c r="L56" s="93">
        <f t="shared" ref="L56" si="115">SUM(L54:L55)</f>
        <v>0</v>
      </c>
      <c r="M56" s="93">
        <f t="shared" ref="M56" si="116">SUM(M54:M55)</f>
        <v>0</v>
      </c>
    </row>
    <row r="57" spans="1:13" s="7" customFormat="1" ht="15.75" customHeight="1" x14ac:dyDescent="0.2">
      <c r="A57" s="25" t="s">
        <v>5</v>
      </c>
      <c r="B57" s="25" t="s">
        <v>169</v>
      </c>
      <c r="C57" s="27">
        <f t="shared" si="5"/>
        <v>20000</v>
      </c>
      <c r="D57" s="27">
        <f t="shared" si="3"/>
        <v>0</v>
      </c>
      <c r="E57" s="30"/>
      <c r="F57" s="27"/>
      <c r="G57" s="27">
        <v>20000</v>
      </c>
      <c r="H57" s="27"/>
      <c r="I57" s="27"/>
      <c r="J57" s="27"/>
      <c r="K57" s="27"/>
      <c r="L57" s="27"/>
      <c r="M57" s="27"/>
    </row>
    <row r="58" spans="1:13" s="7" customFormat="1" ht="15.75" customHeight="1" x14ac:dyDescent="0.2">
      <c r="A58" s="25"/>
      <c r="B58" s="25"/>
      <c r="C58" s="27">
        <f>D58+G58+H58+I58+J58+K58+L58+M58</f>
        <v>0</v>
      </c>
      <c r="D58" s="27">
        <f>E58+F58</f>
        <v>0</v>
      </c>
      <c r="E58" s="28"/>
      <c r="F58" s="29"/>
      <c r="G58" s="29"/>
      <c r="H58" s="27"/>
      <c r="I58" s="27"/>
      <c r="J58" s="27"/>
      <c r="K58" s="27"/>
      <c r="L58" s="27"/>
      <c r="M58" s="27"/>
    </row>
    <row r="59" spans="1:13" s="7" customFormat="1" ht="15.75" customHeight="1" x14ac:dyDescent="0.2">
      <c r="A59" s="92"/>
      <c r="B59" s="92"/>
      <c r="C59" s="93">
        <f>SUM(C57:C58)</f>
        <v>20000</v>
      </c>
      <c r="D59" s="93">
        <f t="shared" ref="D59" si="117">SUM(D57:D58)</f>
        <v>0</v>
      </c>
      <c r="E59" s="93">
        <f t="shared" ref="E59" si="118">SUM(E57:E58)</f>
        <v>0</v>
      </c>
      <c r="F59" s="93">
        <f t="shared" ref="F59" si="119">SUM(F57:F58)</f>
        <v>0</v>
      </c>
      <c r="G59" s="93">
        <f t="shared" ref="G59" si="120">SUM(G57:G58)</f>
        <v>20000</v>
      </c>
      <c r="H59" s="93">
        <f t="shared" ref="H59" si="121">SUM(H57:H58)</f>
        <v>0</v>
      </c>
      <c r="I59" s="93">
        <f t="shared" ref="I59" si="122">SUM(I57:I58)</f>
        <v>0</v>
      </c>
      <c r="J59" s="93">
        <f t="shared" ref="J59" si="123">SUM(J57:J58)</f>
        <v>0</v>
      </c>
      <c r="K59" s="93">
        <f t="shared" ref="K59" si="124">SUM(K57:K58)</f>
        <v>0</v>
      </c>
      <c r="L59" s="93">
        <f t="shared" ref="L59" si="125">SUM(L57:L58)</f>
        <v>0</v>
      </c>
      <c r="M59" s="93">
        <f t="shared" ref="M59" si="126">SUM(M57:M58)</f>
        <v>0</v>
      </c>
    </row>
    <row r="60" spans="1:13" s="7" customFormat="1" ht="15.75" customHeight="1" x14ac:dyDescent="0.2">
      <c r="A60" s="25" t="s">
        <v>196</v>
      </c>
      <c r="B60" s="25" t="s">
        <v>236</v>
      </c>
      <c r="C60" s="27">
        <f t="shared" si="5"/>
        <v>28549</v>
      </c>
      <c r="D60" s="27">
        <f t="shared" si="3"/>
        <v>25583</v>
      </c>
      <c r="E60" s="30">
        <v>20636</v>
      </c>
      <c r="F60" s="27">
        <v>4947</v>
      </c>
      <c r="G60" s="27">
        <v>2966</v>
      </c>
      <c r="H60" s="27"/>
      <c r="I60" s="27"/>
      <c r="J60" s="31"/>
      <c r="K60" s="27"/>
      <c r="L60" s="27"/>
      <c r="M60" s="27"/>
    </row>
    <row r="61" spans="1:13" s="7" customFormat="1" ht="15.75" customHeight="1" x14ac:dyDescent="0.2">
      <c r="A61" s="25"/>
      <c r="B61" s="25"/>
      <c r="C61" s="27">
        <f>D61+G61+H61+I61+J61+K61+L61+M61</f>
        <v>0</v>
      </c>
      <c r="D61" s="27">
        <f>E61+F61</f>
        <v>0</v>
      </c>
      <c r="E61" s="28"/>
      <c r="F61" s="29"/>
      <c r="G61" s="29"/>
      <c r="H61" s="27"/>
      <c r="I61" s="27"/>
      <c r="J61" s="27"/>
      <c r="K61" s="27"/>
      <c r="L61" s="27"/>
      <c r="M61" s="27"/>
    </row>
    <row r="62" spans="1:13" s="7" customFormat="1" ht="15.75" customHeight="1" x14ac:dyDescent="0.2">
      <c r="A62" s="92"/>
      <c r="B62" s="92"/>
      <c r="C62" s="93">
        <f>SUM(C60:C61)</f>
        <v>28549</v>
      </c>
      <c r="D62" s="93">
        <f t="shared" ref="D62" si="127">SUM(D60:D61)</f>
        <v>25583</v>
      </c>
      <c r="E62" s="93">
        <f t="shared" ref="E62" si="128">SUM(E60:E61)</f>
        <v>20636</v>
      </c>
      <c r="F62" s="93">
        <f t="shared" ref="F62" si="129">SUM(F60:F61)</f>
        <v>4947</v>
      </c>
      <c r="G62" s="93">
        <f t="shared" ref="G62" si="130">SUM(G60:G61)</f>
        <v>2966</v>
      </c>
      <c r="H62" s="93">
        <f t="shared" ref="H62" si="131">SUM(H60:H61)</f>
        <v>0</v>
      </c>
      <c r="I62" s="93">
        <f t="shared" ref="I62" si="132">SUM(I60:I61)</f>
        <v>0</v>
      </c>
      <c r="J62" s="93">
        <f t="shared" ref="J62" si="133">SUM(J60:J61)</f>
        <v>0</v>
      </c>
      <c r="K62" s="93">
        <f t="shared" ref="K62" si="134">SUM(K60:K61)</f>
        <v>0</v>
      </c>
      <c r="L62" s="93">
        <f t="shared" ref="L62" si="135">SUM(L60:L61)</f>
        <v>0</v>
      </c>
      <c r="M62" s="93">
        <f t="shared" ref="M62" si="136">SUM(M60:M61)</f>
        <v>0</v>
      </c>
    </row>
    <row r="63" spans="1:13" s="7" customFormat="1" ht="15.75" customHeight="1" x14ac:dyDescent="0.2">
      <c r="A63" s="32" t="s">
        <v>91</v>
      </c>
      <c r="B63" s="33" t="s">
        <v>92</v>
      </c>
      <c r="C63" s="34">
        <f>SUM(D63,G63,H63:M63)</f>
        <v>58000</v>
      </c>
      <c r="D63" s="27">
        <f t="shared" si="3"/>
        <v>0</v>
      </c>
      <c r="E63" s="30"/>
      <c r="F63" s="27"/>
      <c r="G63" s="27">
        <v>58000</v>
      </c>
      <c r="H63" s="29"/>
      <c r="I63" s="29">
        <v>0</v>
      </c>
      <c r="J63" s="27"/>
      <c r="K63" s="27"/>
      <c r="L63" s="27"/>
      <c r="M63" s="27"/>
    </row>
    <row r="64" spans="1:13" s="7" customFormat="1" ht="15.75" customHeight="1" x14ac:dyDescent="0.2">
      <c r="A64" s="25"/>
      <c r="B64" s="25"/>
      <c r="C64" s="27">
        <f>D64+G64+H64+I64+J64+K64+L64+M64</f>
        <v>0</v>
      </c>
      <c r="D64" s="27">
        <f>E64+F64</f>
        <v>0</v>
      </c>
      <c r="E64" s="28"/>
      <c r="F64" s="29"/>
      <c r="G64" s="29"/>
      <c r="H64" s="27"/>
      <c r="I64" s="27"/>
      <c r="J64" s="27"/>
      <c r="K64" s="27"/>
      <c r="L64" s="27"/>
      <c r="M64" s="27"/>
    </row>
    <row r="65" spans="1:13" s="7" customFormat="1" ht="15.75" customHeight="1" x14ac:dyDescent="0.2">
      <c r="A65" s="92"/>
      <c r="B65" s="92"/>
      <c r="C65" s="93">
        <f>SUM(C63:C64)</f>
        <v>58000</v>
      </c>
      <c r="D65" s="93">
        <f t="shared" ref="D65" si="137">SUM(D63:D64)</f>
        <v>0</v>
      </c>
      <c r="E65" s="93">
        <f t="shared" ref="E65" si="138">SUM(E63:E64)</f>
        <v>0</v>
      </c>
      <c r="F65" s="93">
        <f t="shared" ref="F65" si="139">SUM(F63:F64)</f>
        <v>0</v>
      </c>
      <c r="G65" s="93">
        <f t="shared" ref="G65" si="140">SUM(G63:G64)</f>
        <v>58000</v>
      </c>
      <c r="H65" s="93">
        <f t="shared" ref="H65" si="141">SUM(H63:H64)</f>
        <v>0</v>
      </c>
      <c r="I65" s="93">
        <f t="shared" ref="I65" si="142">SUM(I63:I64)</f>
        <v>0</v>
      </c>
      <c r="J65" s="93">
        <f t="shared" ref="J65" si="143">SUM(J63:J64)</f>
        <v>0</v>
      </c>
      <c r="K65" s="93">
        <f t="shared" ref="K65" si="144">SUM(K63:K64)</f>
        <v>0</v>
      </c>
      <c r="L65" s="93">
        <f t="shared" ref="L65" si="145">SUM(L63:L64)</f>
        <v>0</v>
      </c>
      <c r="M65" s="93">
        <f t="shared" ref="M65" si="146">SUM(M63:M64)</f>
        <v>0</v>
      </c>
    </row>
    <row r="66" spans="1:13" s="7" customFormat="1" ht="24" customHeight="1" x14ac:dyDescent="0.2">
      <c r="A66" s="32" t="s">
        <v>94</v>
      </c>
      <c r="B66" s="33" t="s">
        <v>95</v>
      </c>
      <c r="C66" s="34">
        <f t="shared" si="5"/>
        <v>224853</v>
      </c>
      <c r="D66" s="27">
        <f t="shared" si="3"/>
        <v>0</v>
      </c>
      <c r="E66" s="30"/>
      <c r="F66" s="27"/>
      <c r="G66" s="29">
        <v>224853</v>
      </c>
      <c r="H66" s="27"/>
      <c r="I66" s="27"/>
      <c r="J66" s="27"/>
      <c r="K66" s="27"/>
      <c r="L66" s="27"/>
      <c r="M66" s="27"/>
    </row>
    <row r="67" spans="1:13" s="7" customFormat="1" ht="15.75" customHeight="1" x14ac:dyDescent="0.2">
      <c r="A67" s="25"/>
      <c r="B67" s="25"/>
      <c r="C67" s="27">
        <f>D67+G67+H67+I67+J67+K67+L67+M67</f>
        <v>-224853</v>
      </c>
      <c r="D67" s="27">
        <f>E67+F67</f>
        <v>0</v>
      </c>
      <c r="E67" s="28"/>
      <c r="F67" s="29"/>
      <c r="G67" s="29">
        <v>-224853</v>
      </c>
      <c r="H67" s="27"/>
      <c r="I67" s="27"/>
      <c r="J67" s="27"/>
      <c r="K67" s="27"/>
      <c r="L67" s="27"/>
      <c r="M67" s="27"/>
    </row>
    <row r="68" spans="1:13" s="7" customFormat="1" ht="15.75" customHeight="1" x14ac:dyDescent="0.2">
      <c r="A68" s="92"/>
      <c r="B68" s="92"/>
      <c r="C68" s="95">
        <f>SUM(C66:C67)</f>
        <v>0</v>
      </c>
      <c r="D68" s="95">
        <f t="shared" ref="D68:M68" si="147">SUM(D66:D67)</f>
        <v>0</v>
      </c>
      <c r="E68" s="95">
        <f t="shared" si="147"/>
        <v>0</v>
      </c>
      <c r="F68" s="95">
        <f t="shared" si="147"/>
        <v>0</v>
      </c>
      <c r="G68" s="95">
        <f t="shared" si="147"/>
        <v>0</v>
      </c>
      <c r="H68" s="95">
        <f t="shared" si="147"/>
        <v>0</v>
      </c>
      <c r="I68" s="95">
        <f t="shared" si="147"/>
        <v>0</v>
      </c>
      <c r="J68" s="95">
        <f t="shared" si="147"/>
        <v>0</v>
      </c>
      <c r="K68" s="95">
        <f t="shared" si="147"/>
        <v>0</v>
      </c>
      <c r="L68" s="95">
        <f t="shared" si="147"/>
        <v>0</v>
      </c>
      <c r="M68" s="95">
        <f t="shared" si="147"/>
        <v>0</v>
      </c>
    </row>
    <row r="69" spans="1:13" s="7" customFormat="1" ht="15.75" customHeight="1" x14ac:dyDescent="0.2">
      <c r="A69" s="35" t="s">
        <v>119</v>
      </c>
      <c r="B69" s="35" t="s">
        <v>120</v>
      </c>
      <c r="C69" s="23">
        <f t="shared" ref="C69:M70" si="148">C66+C63+C15</f>
        <v>3122391</v>
      </c>
      <c r="D69" s="23">
        <f t="shared" si="148"/>
        <v>1891244</v>
      </c>
      <c r="E69" s="23">
        <f t="shared" si="148"/>
        <v>1507992</v>
      </c>
      <c r="F69" s="23">
        <f t="shared" si="148"/>
        <v>383252</v>
      </c>
      <c r="G69" s="23">
        <f t="shared" si="148"/>
        <v>1087562</v>
      </c>
      <c r="H69" s="23">
        <f t="shared" si="148"/>
        <v>0</v>
      </c>
      <c r="I69" s="23">
        <f t="shared" si="148"/>
        <v>0</v>
      </c>
      <c r="J69" s="23">
        <f t="shared" si="148"/>
        <v>141085</v>
      </c>
      <c r="K69" s="23">
        <f t="shared" si="148"/>
        <v>0</v>
      </c>
      <c r="L69" s="23">
        <f t="shared" si="148"/>
        <v>2500</v>
      </c>
      <c r="M69" s="23">
        <f t="shared" si="148"/>
        <v>0</v>
      </c>
    </row>
    <row r="70" spans="1:13" s="7" customFormat="1" ht="15.75" customHeight="1" x14ac:dyDescent="0.2">
      <c r="A70" s="33"/>
      <c r="B70" s="33"/>
      <c r="C70" s="23">
        <f t="shared" si="148"/>
        <v>-216952</v>
      </c>
      <c r="D70" s="23">
        <f t="shared" si="148"/>
        <v>3749</v>
      </c>
      <c r="E70" s="23">
        <f t="shared" si="148"/>
        <v>-4596</v>
      </c>
      <c r="F70" s="23">
        <f t="shared" si="148"/>
        <v>8345</v>
      </c>
      <c r="G70" s="23">
        <f t="shared" si="148"/>
        <v>-227549</v>
      </c>
      <c r="H70" s="23">
        <f t="shared" si="148"/>
        <v>0</v>
      </c>
      <c r="I70" s="23">
        <f t="shared" si="148"/>
        <v>0</v>
      </c>
      <c r="J70" s="23">
        <f t="shared" si="148"/>
        <v>3683</v>
      </c>
      <c r="K70" s="23">
        <f t="shared" si="148"/>
        <v>0</v>
      </c>
      <c r="L70" s="23">
        <f t="shared" si="148"/>
        <v>0</v>
      </c>
      <c r="M70" s="23">
        <f t="shared" si="148"/>
        <v>3165</v>
      </c>
    </row>
    <row r="71" spans="1:13" s="7" customFormat="1" ht="15.75" customHeight="1" x14ac:dyDescent="0.2">
      <c r="A71" s="94"/>
      <c r="B71" s="94"/>
      <c r="C71" s="95">
        <f>SUM(C69,C70)</f>
        <v>2905439</v>
      </c>
      <c r="D71" s="95">
        <f t="shared" ref="D71:M71" si="149">SUM(D69,D70)</f>
        <v>1894993</v>
      </c>
      <c r="E71" s="95">
        <f t="shared" si="149"/>
        <v>1503396</v>
      </c>
      <c r="F71" s="95">
        <f t="shared" si="149"/>
        <v>391597</v>
      </c>
      <c r="G71" s="95">
        <f t="shared" si="149"/>
        <v>860013</v>
      </c>
      <c r="H71" s="95">
        <f t="shared" si="149"/>
        <v>0</v>
      </c>
      <c r="I71" s="95">
        <f t="shared" si="149"/>
        <v>0</v>
      </c>
      <c r="J71" s="95">
        <f t="shared" si="149"/>
        <v>144768</v>
      </c>
      <c r="K71" s="95">
        <f t="shared" si="149"/>
        <v>0</v>
      </c>
      <c r="L71" s="95">
        <f t="shared" si="149"/>
        <v>2500</v>
      </c>
      <c r="M71" s="95">
        <f t="shared" si="149"/>
        <v>3165</v>
      </c>
    </row>
    <row r="72" spans="1:13" s="7" customFormat="1" ht="15.75" customHeight="1" x14ac:dyDescent="0.2">
      <c r="A72" s="32" t="s">
        <v>18</v>
      </c>
      <c r="B72" s="33" t="s">
        <v>19</v>
      </c>
      <c r="C72" s="34">
        <f>SUM(D72,G72,H72:M72)</f>
        <v>270930</v>
      </c>
      <c r="D72" s="34">
        <f t="shared" si="3"/>
        <v>227174</v>
      </c>
      <c r="E72" s="36">
        <v>179043</v>
      </c>
      <c r="F72" s="34">
        <v>48131</v>
      </c>
      <c r="G72" s="34">
        <v>40884</v>
      </c>
      <c r="H72" s="34"/>
      <c r="I72" s="34"/>
      <c r="J72" s="34">
        <v>2872</v>
      </c>
      <c r="K72" s="34"/>
      <c r="L72" s="34"/>
      <c r="M72" s="34"/>
    </row>
    <row r="73" spans="1:13" s="7" customFormat="1" ht="15.75" customHeight="1" x14ac:dyDescent="0.2">
      <c r="A73" s="25"/>
      <c r="B73" s="25"/>
      <c r="C73" s="27">
        <f>D73+G73+H73+I73+J73+K73+L73+M73</f>
        <v>17283</v>
      </c>
      <c r="D73" s="27">
        <f>SUM(E73,F73)</f>
        <v>17283</v>
      </c>
      <c r="E73" s="28">
        <v>14710</v>
      </c>
      <c r="F73" s="29">
        <v>2573</v>
      </c>
      <c r="G73" s="29">
        <v>1832</v>
      </c>
      <c r="H73" s="27"/>
      <c r="I73" s="27"/>
      <c r="J73" s="27">
        <v>-1832</v>
      </c>
      <c r="K73" s="27"/>
      <c r="L73" s="27"/>
      <c r="M73" s="27"/>
    </row>
    <row r="74" spans="1:13" s="7" customFormat="1" ht="15.75" customHeight="1" x14ac:dyDescent="0.2">
      <c r="A74" s="92"/>
      <c r="B74" s="92"/>
      <c r="C74" s="95">
        <f>SUM(C72:C73)</f>
        <v>288213</v>
      </c>
      <c r="D74" s="95">
        <f t="shared" ref="D74" si="150">SUM(D72:D73)</f>
        <v>244457</v>
      </c>
      <c r="E74" s="95">
        <f t="shared" ref="E74" si="151">SUM(E72:E73)</f>
        <v>193753</v>
      </c>
      <c r="F74" s="95">
        <f t="shared" ref="F74" si="152">SUM(F72:F73)</f>
        <v>50704</v>
      </c>
      <c r="G74" s="95">
        <f t="shared" ref="G74" si="153">SUM(G72:G73)</f>
        <v>42716</v>
      </c>
      <c r="H74" s="95">
        <f t="shared" ref="H74" si="154">SUM(H72:H73)</f>
        <v>0</v>
      </c>
      <c r="I74" s="95">
        <f t="shared" ref="I74" si="155">SUM(I72:I73)</f>
        <v>0</v>
      </c>
      <c r="J74" s="95">
        <f t="shared" ref="J74" si="156">SUM(J72:J73)</f>
        <v>1040</v>
      </c>
      <c r="K74" s="95">
        <f t="shared" ref="K74" si="157">SUM(K72:K73)</f>
        <v>0</v>
      </c>
      <c r="L74" s="95">
        <f t="shared" ref="L74" si="158">SUM(L72:L73)</f>
        <v>0</v>
      </c>
      <c r="M74" s="95">
        <f t="shared" ref="M74" si="159">SUM(M72:M73)</f>
        <v>0</v>
      </c>
    </row>
    <row r="75" spans="1:13" s="7" customFormat="1" ht="24" customHeight="1" x14ac:dyDescent="0.2">
      <c r="A75" s="35" t="s">
        <v>20</v>
      </c>
      <c r="B75" s="35" t="s">
        <v>21</v>
      </c>
      <c r="C75" s="23">
        <f>SUM(C76)</f>
        <v>1820</v>
      </c>
      <c r="D75" s="23">
        <f t="shared" ref="D75:M75" si="160">SUM(D76)</f>
        <v>0</v>
      </c>
      <c r="E75" s="23">
        <f t="shared" si="160"/>
        <v>0</v>
      </c>
      <c r="F75" s="23">
        <f t="shared" si="160"/>
        <v>0</v>
      </c>
      <c r="G75" s="23">
        <f t="shared" si="160"/>
        <v>1820</v>
      </c>
      <c r="H75" s="23">
        <f t="shared" si="160"/>
        <v>0</v>
      </c>
      <c r="I75" s="23">
        <f t="shared" si="160"/>
        <v>0</v>
      </c>
      <c r="J75" s="23">
        <f t="shared" si="160"/>
        <v>0</v>
      </c>
      <c r="K75" s="23">
        <f t="shared" si="160"/>
        <v>0</v>
      </c>
      <c r="L75" s="23">
        <f t="shared" si="160"/>
        <v>0</v>
      </c>
      <c r="M75" s="23">
        <f t="shared" si="160"/>
        <v>0</v>
      </c>
    </row>
    <row r="76" spans="1:13" s="7" customFormat="1" ht="15.75" customHeight="1" x14ac:dyDescent="0.2">
      <c r="A76" s="32"/>
      <c r="B76" s="26" t="s">
        <v>134</v>
      </c>
      <c r="C76" s="29">
        <f>SUM(D76,G76,H76:M76)</f>
        <v>1820</v>
      </c>
      <c r="D76" s="29">
        <f>E76+F76</f>
        <v>0</v>
      </c>
      <c r="E76" s="34"/>
      <c r="F76" s="34"/>
      <c r="G76" s="27">
        <v>1820</v>
      </c>
      <c r="H76" s="34"/>
      <c r="I76" s="34"/>
      <c r="J76" s="34"/>
      <c r="K76" s="34"/>
      <c r="L76" s="34"/>
      <c r="M76" s="34"/>
    </row>
    <row r="77" spans="1:13" s="7" customFormat="1" ht="15.75" customHeight="1" x14ac:dyDescent="0.2">
      <c r="A77" s="25"/>
      <c r="B77" s="25"/>
      <c r="C77" s="27">
        <f>D77+G77+H77+I77+J77+K77+L77+M77</f>
        <v>0</v>
      </c>
      <c r="D77" s="27">
        <f>SUM(E77,F77)</f>
        <v>0</v>
      </c>
      <c r="E77" s="28"/>
      <c r="F77" s="29"/>
      <c r="G77" s="29"/>
      <c r="H77" s="27"/>
      <c r="I77" s="27"/>
      <c r="J77" s="27"/>
      <c r="K77" s="27"/>
      <c r="L77" s="27"/>
      <c r="M77" s="27"/>
    </row>
    <row r="78" spans="1:13" s="7" customFormat="1" ht="15.75" customHeight="1" x14ac:dyDescent="0.2">
      <c r="A78" s="92"/>
      <c r="B78" s="92"/>
      <c r="C78" s="95">
        <f>SUM(C76:C77)</f>
        <v>1820</v>
      </c>
      <c r="D78" s="95">
        <f t="shared" ref="D78" si="161">SUM(D76:D77)</f>
        <v>0</v>
      </c>
      <c r="E78" s="95">
        <f t="shared" ref="E78" si="162">SUM(E76:E77)</f>
        <v>0</v>
      </c>
      <c r="F78" s="95">
        <f t="shared" ref="F78" si="163">SUM(F76:F77)</f>
        <v>0</v>
      </c>
      <c r="G78" s="95">
        <f t="shared" ref="G78" si="164">SUM(G76:G77)</f>
        <v>1820</v>
      </c>
      <c r="H78" s="95">
        <f t="shared" ref="H78" si="165">SUM(H76:H77)</f>
        <v>0</v>
      </c>
      <c r="I78" s="95">
        <f t="shared" ref="I78" si="166">SUM(I76:I77)</f>
        <v>0</v>
      </c>
      <c r="J78" s="95">
        <f t="shared" ref="J78" si="167">SUM(J76:J77)</f>
        <v>0</v>
      </c>
      <c r="K78" s="95">
        <f t="shared" ref="K78" si="168">SUM(K76:K77)</f>
        <v>0</v>
      </c>
      <c r="L78" s="95">
        <f t="shared" ref="L78" si="169">SUM(L76:L77)</f>
        <v>0</v>
      </c>
      <c r="M78" s="95">
        <f t="shared" ref="M78" si="170">SUM(M76:M77)</f>
        <v>0</v>
      </c>
    </row>
    <row r="79" spans="1:13" s="7" customFormat="1" ht="15.75" customHeight="1" x14ac:dyDescent="0.2">
      <c r="A79" s="32" t="s">
        <v>22</v>
      </c>
      <c r="B79" s="32" t="s">
        <v>23</v>
      </c>
      <c r="C79" s="34">
        <f>SUM(D79,G79,H79:M79)</f>
        <v>150069</v>
      </c>
      <c r="D79" s="34">
        <f>E79+F79</f>
        <v>137044</v>
      </c>
      <c r="E79" s="37">
        <v>110439</v>
      </c>
      <c r="F79" s="37">
        <v>26605</v>
      </c>
      <c r="G79" s="34">
        <v>13025</v>
      </c>
      <c r="H79" s="34"/>
      <c r="I79" s="34"/>
      <c r="J79" s="34"/>
      <c r="K79" s="34"/>
      <c r="L79" s="34"/>
      <c r="M79" s="34"/>
    </row>
    <row r="80" spans="1:13" s="7" customFormat="1" ht="15.75" customHeight="1" x14ac:dyDescent="0.2">
      <c r="A80" s="25"/>
      <c r="B80" s="25"/>
      <c r="C80" s="27">
        <f>D80+G80+H80+I80+J80+K80+L80+M80</f>
        <v>0</v>
      </c>
      <c r="D80" s="27">
        <f>SUM(E80,F80)</f>
        <v>0</v>
      </c>
      <c r="E80" s="28">
        <v>-2200</v>
      </c>
      <c r="F80" s="29">
        <v>2200</v>
      </c>
      <c r="G80" s="29"/>
      <c r="H80" s="27"/>
      <c r="I80" s="27"/>
      <c r="J80" s="27"/>
      <c r="K80" s="27"/>
      <c r="L80" s="27"/>
      <c r="M80" s="27"/>
    </row>
    <row r="81" spans="1:13" s="7" customFormat="1" ht="15.75" customHeight="1" x14ac:dyDescent="0.2">
      <c r="A81" s="92"/>
      <c r="B81" s="92"/>
      <c r="C81" s="95">
        <f>SUM(C79:C80)</f>
        <v>150069</v>
      </c>
      <c r="D81" s="95">
        <f t="shared" ref="D81" si="171">SUM(D79:D80)</f>
        <v>137044</v>
      </c>
      <c r="E81" s="95">
        <f t="shared" ref="E81" si="172">SUM(E79:E80)</f>
        <v>108239</v>
      </c>
      <c r="F81" s="95">
        <f t="shared" ref="F81" si="173">SUM(F79:F80)</f>
        <v>28805</v>
      </c>
      <c r="G81" s="95">
        <f t="shared" ref="G81" si="174">SUM(G79:G80)</f>
        <v>13025</v>
      </c>
      <c r="H81" s="95">
        <f t="shared" ref="H81" si="175">SUM(H79:H80)</f>
        <v>0</v>
      </c>
      <c r="I81" s="95">
        <f t="shared" ref="I81" si="176">SUM(I79:I80)</f>
        <v>0</v>
      </c>
      <c r="J81" s="95">
        <f t="shared" ref="J81" si="177">SUM(J79:J80)</f>
        <v>0</v>
      </c>
      <c r="K81" s="95">
        <f t="shared" ref="K81" si="178">SUM(K79:K80)</f>
        <v>0</v>
      </c>
      <c r="L81" s="95">
        <f t="shared" ref="L81" si="179">SUM(L79:L80)</f>
        <v>0</v>
      </c>
      <c r="M81" s="95">
        <f t="shared" ref="M81" si="180">SUM(M79:M80)</f>
        <v>0</v>
      </c>
    </row>
    <row r="82" spans="1:13" s="7" customFormat="1" ht="15.75" customHeight="1" x14ac:dyDescent="0.2">
      <c r="A82" s="35" t="s">
        <v>121</v>
      </c>
      <c r="B82" s="35" t="s">
        <v>120</v>
      </c>
      <c r="C82" s="23">
        <f>SUM(C72,C75,C79)</f>
        <v>422819</v>
      </c>
      <c r="D82" s="23">
        <f t="shared" ref="D82:M82" si="181">SUM(D72,D75,D79)</f>
        <v>364218</v>
      </c>
      <c r="E82" s="23">
        <f t="shared" si="181"/>
        <v>289482</v>
      </c>
      <c r="F82" s="23">
        <f t="shared" si="181"/>
        <v>74736</v>
      </c>
      <c r="G82" s="23">
        <f t="shared" si="181"/>
        <v>55729</v>
      </c>
      <c r="H82" s="23">
        <f t="shared" si="181"/>
        <v>0</v>
      </c>
      <c r="I82" s="23">
        <f t="shared" si="181"/>
        <v>0</v>
      </c>
      <c r="J82" s="23">
        <f t="shared" si="181"/>
        <v>2872</v>
      </c>
      <c r="K82" s="23">
        <f t="shared" si="181"/>
        <v>0</v>
      </c>
      <c r="L82" s="23">
        <f t="shared" si="181"/>
        <v>0</v>
      </c>
      <c r="M82" s="23">
        <f t="shared" si="181"/>
        <v>0</v>
      </c>
    </row>
    <row r="83" spans="1:13" s="7" customFormat="1" ht="15.75" customHeight="1" x14ac:dyDescent="0.2">
      <c r="A83" s="25"/>
      <c r="B83" s="25"/>
      <c r="C83" s="27">
        <f>D83+G83+H83+I83+J83+K83+L83+M83</f>
        <v>17283</v>
      </c>
      <c r="D83" s="27">
        <f>SUM(E83,F83)</f>
        <v>17283</v>
      </c>
      <c r="E83" s="28">
        <f>SUM(E73,E77,E80)</f>
        <v>12510</v>
      </c>
      <c r="F83" s="28">
        <f t="shared" ref="F83:M83" si="182">SUM(F73,F77,F80)</f>
        <v>4773</v>
      </c>
      <c r="G83" s="28">
        <f t="shared" si="182"/>
        <v>1832</v>
      </c>
      <c r="H83" s="28">
        <f t="shared" si="182"/>
        <v>0</v>
      </c>
      <c r="I83" s="28">
        <f t="shared" si="182"/>
        <v>0</v>
      </c>
      <c r="J83" s="28">
        <f t="shared" si="182"/>
        <v>-1832</v>
      </c>
      <c r="K83" s="28">
        <f t="shared" si="182"/>
        <v>0</v>
      </c>
      <c r="L83" s="28">
        <f t="shared" si="182"/>
        <v>0</v>
      </c>
      <c r="M83" s="28">
        <f t="shared" si="182"/>
        <v>0</v>
      </c>
    </row>
    <row r="84" spans="1:13" s="7" customFormat="1" ht="15.75" customHeight="1" x14ac:dyDescent="0.2">
      <c r="A84" s="92"/>
      <c r="B84" s="92"/>
      <c r="C84" s="95">
        <f>SUM(C82:C83)</f>
        <v>440102</v>
      </c>
      <c r="D84" s="95">
        <f t="shared" ref="D84" si="183">SUM(D82:D83)</f>
        <v>381501</v>
      </c>
      <c r="E84" s="95">
        <f t="shared" ref="E84" si="184">SUM(E82:E83)</f>
        <v>301992</v>
      </c>
      <c r="F84" s="95">
        <f t="shared" ref="F84" si="185">SUM(F82:F83)</f>
        <v>79509</v>
      </c>
      <c r="G84" s="95">
        <f t="shared" ref="G84" si="186">SUM(G82:G83)</f>
        <v>57561</v>
      </c>
      <c r="H84" s="95">
        <f t="shared" ref="H84" si="187">SUM(H82:H83)</f>
        <v>0</v>
      </c>
      <c r="I84" s="95">
        <f t="shared" ref="I84" si="188">SUM(I82:I83)</f>
        <v>0</v>
      </c>
      <c r="J84" s="95">
        <f t="shared" ref="J84" si="189">SUM(J82:J83)</f>
        <v>1040</v>
      </c>
      <c r="K84" s="95">
        <f t="shared" ref="K84" si="190">SUM(K82:K83)</f>
        <v>0</v>
      </c>
      <c r="L84" s="95">
        <f t="shared" ref="L84" si="191">SUM(L82:L83)</f>
        <v>0</v>
      </c>
      <c r="M84" s="95">
        <f t="shared" ref="M84" si="192">SUM(M82:M83)</f>
        <v>0</v>
      </c>
    </row>
    <row r="85" spans="1:13" s="7" customFormat="1" ht="25.5" customHeight="1" x14ac:dyDescent="0.2">
      <c r="A85" s="33" t="s">
        <v>136</v>
      </c>
      <c r="B85" s="33" t="s">
        <v>157</v>
      </c>
      <c r="C85" s="34">
        <f t="shared" ref="C85:C115" si="193">SUM(D85,G85,H85:M85)</f>
        <v>152037</v>
      </c>
      <c r="D85" s="27">
        <f t="shared" si="3"/>
        <v>85587</v>
      </c>
      <c r="E85" s="29">
        <v>68972</v>
      </c>
      <c r="F85" s="29">
        <v>16615</v>
      </c>
      <c r="G85" s="29">
        <v>41450</v>
      </c>
      <c r="H85" s="29"/>
      <c r="I85" s="29"/>
      <c r="J85" s="29">
        <v>25000</v>
      </c>
      <c r="K85" s="37"/>
      <c r="L85" s="37"/>
      <c r="M85" s="37"/>
    </row>
    <row r="86" spans="1:13" s="7" customFormat="1" ht="15.75" customHeight="1" x14ac:dyDescent="0.2">
      <c r="A86" s="25"/>
      <c r="B86" s="25"/>
      <c r="C86" s="27">
        <f>D86+G86+H86+I86+J86+K86+L86+M86</f>
        <v>0</v>
      </c>
      <c r="D86" s="27">
        <f>SUM(E86,F86)</f>
        <v>0</v>
      </c>
      <c r="E86" s="28"/>
      <c r="F86" s="29"/>
      <c r="G86" s="29"/>
      <c r="H86" s="27"/>
      <c r="I86" s="27"/>
      <c r="J86" s="27"/>
      <c r="K86" s="27"/>
      <c r="L86" s="27"/>
      <c r="M86" s="27"/>
    </row>
    <row r="87" spans="1:13" s="7" customFormat="1" ht="15.75" customHeight="1" x14ac:dyDescent="0.2">
      <c r="A87" s="92"/>
      <c r="B87" s="92"/>
      <c r="C87" s="95">
        <f>SUM(C85:C86)</f>
        <v>152037</v>
      </c>
      <c r="D87" s="95">
        <f t="shared" ref="D87" si="194">SUM(D85:D86)</f>
        <v>85587</v>
      </c>
      <c r="E87" s="95">
        <f t="shared" ref="E87" si="195">SUM(E85:E86)</f>
        <v>68972</v>
      </c>
      <c r="F87" s="95">
        <f t="shared" ref="F87" si="196">SUM(F85:F86)</f>
        <v>16615</v>
      </c>
      <c r="G87" s="95">
        <f t="shared" ref="G87" si="197">SUM(G85:G86)</f>
        <v>41450</v>
      </c>
      <c r="H87" s="95">
        <f t="shared" ref="H87" si="198">SUM(H85:H86)</f>
        <v>0</v>
      </c>
      <c r="I87" s="95">
        <f t="shared" ref="I87" si="199">SUM(I85:I86)</f>
        <v>0</v>
      </c>
      <c r="J87" s="95">
        <f t="shared" ref="J87" si="200">SUM(J85:J86)</f>
        <v>25000</v>
      </c>
      <c r="K87" s="95">
        <f t="shared" ref="K87" si="201">SUM(K85:K86)</f>
        <v>0</v>
      </c>
      <c r="L87" s="95">
        <f t="shared" ref="L87" si="202">SUM(L85:L86)</f>
        <v>0</v>
      </c>
      <c r="M87" s="95">
        <f t="shared" ref="M87" si="203">SUM(M85:M86)</f>
        <v>0</v>
      </c>
    </row>
    <row r="88" spans="1:13" s="42" customFormat="1" ht="15.75" customHeight="1" x14ac:dyDescent="0.2">
      <c r="A88" s="38" t="s">
        <v>160</v>
      </c>
      <c r="B88" s="38" t="s">
        <v>161</v>
      </c>
      <c r="C88" s="34">
        <f>SUM(D88,G88,H88:M88)</f>
        <v>49162</v>
      </c>
      <c r="D88" s="27">
        <f>SUM(E88:F88)</f>
        <v>1906</v>
      </c>
      <c r="E88" s="39">
        <v>1536</v>
      </c>
      <c r="F88" s="39">
        <v>370</v>
      </c>
      <c r="G88" s="39">
        <v>2000</v>
      </c>
      <c r="H88" s="39"/>
      <c r="I88" s="39"/>
      <c r="J88" s="39"/>
      <c r="K88" s="39">
        <v>45000</v>
      </c>
      <c r="L88" s="40">
        <v>256</v>
      </c>
      <c r="M88" s="41"/>
    </row>
    <row r="89" spans="1:13" s="7" customFormat="1" ht="15.75" customHeight="1" x14ac:dyDescent="0.2">
      <c r="A89" s="25"/>
      <c r="B89" s="25"/>
      <c r="C89" s="27">
        <f>D89+G89+H89+I89+J89+K89+L89+M89</f>
        <v>4777</v>
      </c>
      <c r="D89" s="27">
        <f>SUM(E89,F89)</f>
        <v>393</v>
      </c>
      <c r="E89" s="28">
        <v>351</v>
      </c>
      <c r="F89" s="29">
        <v>42</v>
      </c>
      <c r="G89" s="29"/>
      <c r="H89" s="27"/>
      <c r="I89" s="27"/>
      <c r="J89" s="27"/>
      <c r="K89" s="27">
        <v>4384</v>
      </c>
      <c r="L89" s="27"/>
      <c r="M89" s="27"/>
    </row>
    <row r="90" spans="1:13" s="7" customFormat="1" ht="15.75" customHeight="1" x14ac:dyDescent="0.2">
      <c r="A90" s="92"/>
      <c r="B90" s="92"/>
      <c r="C90" s="95">
        <f>SUM(C88:C89)</f>
        <v>53939</v>
      </c>
      <c r="D90" s="95">
        <f t="shared" ref="D90" si="204">SUM(D88:D89)</f>
        <v>2299</v>
      </c>
      <c r="E90" s="95">
        <f t="shared" ref="E90" si="205">SUM(E88:E89)</f>
        <v>1887</v>
      </c>
      <c r="F90" s="95">
        <f t="shared" ref="F90" si="206">SUM(F88:F89)</f>
        <v>412</v>
      </c>
      <c r="G90" s="95">
        <f t="shared" ref="G90" si="207">SUM(G88:G89)</f>
        <v>2000</v>
      </c>
      <c r="H90" s="95">
        <f t="shared" ref="H90" si="208">SUM(H88:H89)</f>
        <v>0</v>
      </c>
      <c r="I90" s="95">
        <f t="shared" ref="I90" si="209">SUM(I88:I89)</f>
        <v>0</v>
      </c>
      <c r="J90" s="95">
        <f t="shared" ref="J90" si="210">SUM(J88:J89)</f>
        <v>0</v>
      </c>
      <c r="K90" s="95">
        <f t="shared" ref="K90" si="211">SUM(K88:K89)</f>
        <v>49384</v>
      </c>
      <c r="L90" s="95">
        <f t="shared" ref="L90" si="212">SUM(L88:L89)</f>
        <v>256</v>
      </c>
      <c r="M90" s="95">
        <f t="shared" ref="M90" si="213">SUM(M88:M89)</f>
        <v>0</v>
      </c>
    </row>
    <row r="91" spans="1:13" s="7" customFormat="1" ht="15.75" customHeight="1" x14ac:dyDescent="0.2">
      <c r="A91" s="38" t="s">
        <v>158</v>
      </c>
      <c r="B91" s="33" t="s">
        <v>159</v>
      </c>
      <c r="C91" s="34">
        <f>SUM(D91,G91,H91:M91)</f>
        <v>105104</v>
      </c>
      <c r="D91" s="27">
        <f>SUM(E91:F91)</f>
        <v>105104</v>
      </c>
      <c r="E91" s="29">
        <v>84700</v>
      </c>
      <c r="F91" s="29">
        <v>20404</v>
      </c>
      <c r="G91" s="29"/>
      <c r="H91" s="29"/>
      <c r="I91" s="29"/>
      <c r="J91" s="29"/>
      <c r="K91" s="37"/>
      <c r="L91" s="37"/>
      <c r="M91" s="37"/>
    </row>
    <row r="92" spans="1:13" s="7" customFormat="1" ht="15.75" customHeight="1" x14ac:dyDescent="0.2">
      <c r="A92" s="25"/>
      <c r="B92" s="25"/>
      <c r="C92" s="27">
        <f>D92+G92+H92+I92+J92+K92+L92+M92</f>
        <v>46</v>
      </c>
      <c r="D92" s="27">
        <f>SUM(E92,F92)</f>
        <v>0</v>
      </c>
      <c r="E92" s="28">
        <v>-1122</v>
      </c>
      <c r="F92" s="29">
        <v>1122</v>
      </c>
      <c r="G92" s="29">
        <v>46</v>
      </c>
      <c r="H92" s="27"/>
      <c r="I92" s="27"/>
      <c r="J92" s="27"/>
      <c r="K92" s="27"/>
      <c r="L92" s="27"/>
      <c r="M92" s="27"/>
    </row>
    <row r="93" spans="1:13" s="7" customFormat="1" ht="15.75" customHeight="1" x14ac:dyDescent="0.2">
      <c r="A93" s="92"/>
      <c r="B93" s="92"/>
      <c r="C93" s="95">
        <f>SUM(C91:C92)</f>
        <v>105150</v>
      </c>
      <c r="D93" s="95">
        <f t="shared" ref="D93" si="214">SUM(D91:D92)</f>
        <v>105104</v>
      </c>
      <c r="E93" s="95">
        <f t="shared" ref="E93" si="215">SUM(E91:E92)</f>
        <v>83578</v>
      </c>
      <c r="F93" s="95">
        <f t="shared" ref="F93" si="216">SUM(F91:F92)</f>
        <v>21526</v>
      </c>
      <c r="G93" s="95">
        <f t="shared" ref="G93" si="217">SUM(G91:G92)</f>
        <v>46</v>
      </c>
      <c r="H93" s="95">
        <f t="shared" ref="H93" si="218">SUM(H91:H92)</f>
        <v>0</v>
      </c>
      <c r="I93" s="95">
        <f t="shared" ref="I93" si="219">SUM(I91:I92)</f>
        <v>0</v>
      </c>
      <c r="J93" s="95">
        <f t="shared" ref="J93" si="220">SUM(J91:J92)</f>
        <v>0</v>
      </c>
      <c r="K93" s="95">
        <f t="shared" ref="K93" si="221">SUM(K91:K92)</f>
        <v>0</v>
      </c>
      <c r="L93" s="95">
        <f t="shared" ref="L93" si="222">SUM(L91:L92)</f>
        <v>0</v>
      </c>
      <c r="M93" s="95">
        <f t="shared" ref="M93" si="223">SUM(M91:M92)</f>
        <v>0</v>
      </c>
    </row>
    <row r="94" spans="1:13" s="7" customFormat="1" ht="15.75" customHeight="1" x14ac:dyDescent="0.2">
      <c r="A94" s="33" t="s">
        <v>123</v>
      </c>
      <c r="B94" s="33" t="s">
        <v>243</v>
      </c>
      <c r="C94" s="34">
        <f>SUM(D94,G94,H94:M94)</f>
        <v>228243</v>
      </c>
      <c r="D94" s="27">
        <f>SUM(E94:F94)</f>
        <v>0</v>
      </c>
      <c r="E94" s="29"/>
      <c r="F94" s="29"/>
      <c r="G94" s="29">
        <v>38500</v>
      </c>
      <c r="H94" s="29"/>
      <c r="I94" s="29"/>
      <c r="J94" s="29">
        <v>189743</v>
      </c>
      <c r="K94" s="37"/>
      <c r="L94" s="37"/>
      <c r="M94" s="37"/>
    </row>
    <row r="95" spans="1:13" s="7" customFormat="1" ht="15.75" customHeight="1" x14ac:dyDescent="0.2">
      <c r="A95" s="25"/>
      <c r="B95" s="25"/>
      <c r="C95" s="27">
        <f>D95+G95+H95+I95+J95+K95+L95+M95</f>
        <v>0</v>
      </c>
      <c r="D95" s="27">
        <f>SUM(E95,F95)</f>
        <v>0</v>
      </c>
      <c r="E95" s="28"/>
      <c r="F95" s="29"/>
      <c r="G95" s="29"/>
      <c r="H95" s="27"/>
      <c r="I95" s="27"/>
      <c r="J95" s="27"/>
      <c r="K95" s="27"/>
      <c r="L95" s="27"/>
      <c r="M95" s="27"/>
    </row>
    <row r="96" spans="1:13" s="7" customFormat="1" ht="15.75" customHeight="1" x14ac:dyDescent="0.2">
      <c r="A96" s="92"/>
      <c r="B96" s="92"/>
      <c r="C96" s="95">
        <f>SUM(C94:C95)</f>
        <v>228243</v>
      </c>
      <c r="D96" s="95">
        <f t="shared" ref="D96" si="224">SUM(D94:D95)</f>
        <v>0</v>
      </c>
      <c r="E96" s="95">
        <f t="shared" ref="E96" si="225">SUM(E94:E95)</f>
        <v>0</v>
      </c>
      <c r="F96" s="95">
        <f t="shared" ref="F96" si="226">SUM(F94:F95)</f>
        <v>0</v>
      </c>
      <c r="G96" s="95">
        <f t="shared" ref="G96" si="227">SUM(G94:G95)</f>
        <v>38500</v>
      </c>
      <c r="H96" s="95">
        <f t="shared" ref="H96" si="228">SUM(H94:H95)</f>
        <v>0</v>
      </c>
      <c r="I96" s="95">
        <f t="shared" ref="I96" si="229">SUM(I94:I95)</f>
        <v>0</v>
      </c>
      <c r="J96" s="95">
        <f t="shared" ref="J96" si="230">SUM(J94:J95)</f>
        <v>189743</v>
      </c>
      <c r="K96" s="95">
        <f t="shared" ref="K96" si="231">SUM(K94:K95)</f>
        <v>0</v>
      </c>
      <c r="L96" s="95">
        <f t="shared" ref="L96" si="232">SUM(L94:L95)</f>
        <v>0</v>
      </c>
      <c r="M96" s="95">
        <f t="shared" ref="M96" si="233">SUM(M94:M95)</f>
        <v>0</v>
      </c>
    </row>
    <row r="97" spans="1:13" s="7" customFormat="1" ht="15.75" customHeight="1" x14ac:dyDescent="0.2">
      <c r="A97" s="33" t="s">
        <v>123</v>
      </c>
      <c r="B97" s="33" t="s">
        <v>212</v>
      </c>
      <c r="C97" s="34">
        <f t="shared" ref="C97:C112" si="234">SUM(D97,G97,H97:M97)</f>
        <v>1222485</v>
      </c>
      <c r="D97" s="27">
        <f t="shared" ref="D97:D112" si="235">SUM(E97:F97)</f>
        <v>0</v>
      </c>
      <c r="E97" s="29"/>
      <c r="F97" s="29"/>
      <c r="G97" s="29"/>
      <c r="H97" s="29"/>
      <c r="I97" s="29"/>
      <c r="J97" s="29">
        <v>1222485</v>
      </c>
      <c r="K97" s="37"/>
      <c r="L97" s="37"/>
      <c r="M97" s="37"/>
    </row>
    <row r="98" spans="1:13" s="7" customFormat="1" ht="15.75" customHeight="1" x14ac:dyDescent="0.2">
      <c r="A98" s="25"/>
      <c r="B98" s="25"/>
      <c r="C98" s="27">
        <f>D98+G98+H98+I98+J98+K98+L98+M98</f>
        <v>0</v>
      </c>
      <c r="D98" s="27">
        <f>SUM(E98,F98)</f>
        <v>0</v>
      </c>
      <c r="E98" s="28"/>
      <c r="F98" s="29"/>
      <c r="G98" s="29"/>
      <c r="H98" s="27"/>
      <c r="I98" s="27"/>
      <c r="J98" s="27"/>
      <c r="K98" s="27"/>
      <c r="L98" s="27"/>
      <c r="M98" s="27"/>
    </row>
    <row r="99" spans="1:13" s="7" customFormat="1" ht="15.75" customHeight="1" x14ac:dyDescent="0.2">
      <c r="A99" s="92"/>
      <c r="B99" s="92"/>
      <c r="C99" s="95">
        <f>SUM(C97:C98)</f>
        <v>1222485</v>
      </c>
      <c r="D99" s="95">
        <f t="shared" ref="D99" si="236">SUM(D97:D98)</f>
        <v>0</v>
      </c>
      <c r="E99" s="95">
        <f t="shared" ref="E99" si="237">SUM(E97:E98)</f>
        <v>0</v>
      </c>
      <c r="F99" s="95">
        <f t="shared" ref="F99" si="238">SUM(F97:F98)</f>
        <v>0</v>
      </c>
      <c r="G99" s="95">
        <f t="shared" ref="G99" si="239">SUM(G97:G98)</f>
        <v>0</v>
      </c>
      <c r="H99" s="95">
        <f t="shared" ref="H99" si="240">SUM(H97:H98)</f>
        <v>0</v>
      </c>
      <c r="I99" s="95">
        <f t="shared" ref="I99" si="241">SUM(I97:I98)</f>
        <v>0</v>
      </c>
      <c r="J99" s="95">
        <f t="shared" ref="J99" si="242">SUM(J97:J98)</f>
        <v>1222485</v>
      </c>
      <c r="K99" s="95">
        <f t="shared" ref="K99" si="243">SUM(K97:K98)</f>
        <v>0</v>
      </c>
      <c r="L99" s="95">
        <f t="shared" ref="L99" si="244">SUM(L97:L98)</f>
        <v>0</v>
      </c>
      <c r="M99" s="95">
        <f t="shared" ref="M99" si="245">SUM(M97:M98)</f>
        <v>0</v>
      </c>
    </row>
    <row r="100" spans="1:13" s="7" customFormat="1" ht="15.75" customHeight="1" x14ac:dyDescent="0.2">
      <c r="A100" s="33" t="s">
        <v>123</v>
      </c>
      <c r="B100" s="33" t="s">
        <v>211</v>
      </c>
      <c r="C100" s="34">
        <f t="shared" si="234"/>
        <v>0</v>
      </c>
      <c r="D100" s="27">
        <f t="shared" si="235"/>
        <v>0</v>
      </c>
      <c r="E100" s="29"/>
      <c r="F100" s="29"/>
      <c r="G100" s="29"/>
      <c r="H100" s="29"/>
      <c r="I100" s="29"/>
      <c r="J100" s="29"/>
      <c r="K100" s="37"/>
      <c r="L100" s="37"/>
      <c r="M100" s="37"/>
    </row>
    <row r="101" spans="1:13" s="7" customFormat="1" ht="15.75" customHeight="1" x14ac:dyDescent="0.2">
      <c r="A101" s="25"/>
      <c r="B101" s="25"/>
      <c r="C101" s="27">
        <f>D101+G101+H101+I101+J101+K101+L101+M101</f>
        <v>0</v>
      </c>
      <c r="D101" s="27">
        <f>SUM(E101,F101)</f>
        <v>0</v>
      </c>
      <c r="E101" s="28"/>
      <c r="F101" s="29"/>
      <c r="G101" s="29"/>
      <c r="H101" s="27"/>
      <c r="I101" s="27"/>
      <c r="J101" s="27"/>
      <c r="K101" s="27"/>
      <c r="L101" s="27"/>
      <c r="M101" s="27"/>
    </row>
    <row r="102" spans="1:13" s="7" customFormat="1" ht="15.75" customHeight="1" x14ac:dyDescent="0.2">
      <c r="A102" s="92"/>
      <c r="B102" s="92"/>
      <c r="C102" s="95">
        <f>SUM(C100:C101)</f>
        <v>0</v>
      </c>
      <c r="D102" s="95">
        <f t="shared" ref="D102" si="246">SUM(D100:D101)</f>
        <v>0</v>
      </c>
      <c r="E102" s="95">
        <f t="shared" ref="E102" si="247">SUM(E100:E101)</f>
        <v>0</v>
      </c>
      <c r="F102" s="95">
        <f t="shared" ref="F102" si="248">SUM(F100:F101)</f>
        <v>0</v>
      </c>
      <c r="G102" s="95">
        <f t="shared" ref="G102" si="249">SUM(G100:G101)</f>
        <v>0</v>
      </c>
      <c r="H102" s="95">
        <f t="shared" ref="H102" si="250">SUM(H100:H101)</f>
        <v>0</v>
      </c>
      <c r="I102" s="95">
        <f t="shared" ref="I102" si="251">SUM(I100:I101)</f>
        <v>0</v>
      </c>
      <c r="J102" s="95">
        <f t="shared" ref="J102" si="252">SUM(J100:J101)</f>
        <v>0</v>
      </c>
      <c r="K102" s="95">
        <f t="shared" ref="K102" si="253">SUM(K100:K101)</f>
        <v>0</v>
      </c>
      <c r="L102" s="95">
        <f t="shared" ref="L102" si="254">SUM(L100:L101)</f>
        <v>0</v>
      </c>
      <c r="M102" s="95">
        <f t="shared" ref="M102" si="255">SUM(M100:M101)</f>
        <v>0</v>
      </c>
    </row>
    <row r="103" spans="1:13" s="7" customFormat="1" ht="15.75" customHeight="1" x14ac:dyDescent="0.2">
      <c r="A103" s="33" t="s">
        <v>188</v>
      </c>
      <c r="B103" s="33" t="s">
        <v>187</v>
      </c>
      <c r="C103" s="34">
        <f t="shared" si="234"/>
        <v>1607714</v>
      </c>
      <c r="D103" s="27">
        <f t="shared" si="235"/>
        <v>0</v>
      </c>
      <c r="E103" s="29"/>
      <c r="F103" s="29"/>
      <c r="G103" s="29"/>
      <c r="H103" s="29"/>
      <c r="I103" s="29"/>
      <c r="J103" s="29">
        <v>1607714</v>
      </c>
      <c r="K103" s="37"/>
      <c r="L103" s="37"/>
      <c r="M103" s="37"/>
    </row>
    <row r="104" spans="1:13" s="7" customFormat="1" ht="15.75" customHeight="1" x14ac:dyDescent="0.2">
      <c r="A104" s="25"/>
      <c r="B104" s="25"/>
      <c r="C104" s="27">
        <f>D104+G104+H104+I104+J104+K104+L104+M104</f>
        <v>0</v>
      </c>
      <c r="D104" s="27">
        <f>SUM(E104,F104)</f>
        <v>0</v>
      </c>
      <c r="E104" s="28"/>
      <c r="F104" s="29"/>
      <c r="G104" s="29">
        <v>113</v>
      </c>
      <c r="H104" s="27"/>
      <c r="I104" s="27"/>
      <c r="J104" s="27">
        <v>-113</v>
      </c>
      <c r="K104" s="27"/>
      <c r="L104" s="27"/>
      <c r="M104" s="27"/>
    </row>
    <row r="105" spans="1:13" s="7" customFormat="1" ht="15.75" customHeight="1" x14ac:dyDescent="0.2">
      <c r="A105" s="92"/>
      <c r="B105" s="92"/>
      <c r="C105" s="95">
        <f>SUM(C103:C104)</f>
        <v>1607714</v>
      </c>
      <c r="D105" s="95">
        <f t="shared" ref="D105" si="256">SUM(D103:D104)</f>
        <v>0</v>
      </c>
      <c r="E105" s="95">
        <f t="shared" ref="E105" si="257">SUM(E103:E104)</f>
        <v>0</v>
      </c>
      <c r="F105" s="95">
        <f t="shared" ref="F105" si="258">SUM(F103:F104)</f>
        <v>0</v>
      </c>
      <c r="G105" s="95">
        <f t="shared" ref="G105" si="259">SUM(G103:G104)</f>
        <v>113</v>
      </c>
      <c r="H105" s="95">
        <f t="shared" ref="H105" si="260">SUM(H103:H104)</f>
        <v>0</v>
      </c>
      <c r="I105" s="95">
        <f t="shared" ref="I105" si="261">SUM(I103:I104)</f>
        <v>0</v>
      </c>
      <c r="J105" s="95">
        <f t="shared" ref="J105" si="262">SUM(J103:J104)</f>
        <v>1607601</v>
      </c>
      <c r="K105" s="95">
        <f t="shared" ref="K105" si="263">SUM(K103:K104)</f>
        <v>0</v>
      </c>
      <c r="L105" s="95">
        <f t="shared" ref="L105" si="264">SUM(L103:L104)</f>
        <v>0</v>
      </c>
      <c r="M105" s="95">
        <f t="shared" ref="M105" si="265">SUM(M103:M104)</f>
        <v>0</v>
      </c>
    </row>
    <row r="106" spans="1:13" s="7" customFormat="1" ht="15.75" customHeight="1" x14ac:dyDescent="0.2">
      <c r="A106" s="33" t="s">
        <v>188</v>
      </c>
      <c r="B106" s="33" t="s">
        <v>225</v>
      </c>
      <c r="C106" s="34">
        <f t="shared" si="234"/>
        <v>2812942</v>
      </c>
      <c r="D106" s="27">
        <f t="shared" si="235"/>
        <v>0</v>
      </c>
      <c r="E106" s="29"/>
      <c r="F106" s="29"/>
      <c r="G106" s="29"/>
      <c r="H106" s="29"/>
      <c r="I106" s="29"/>
      <c r="J106" s="29">
        <v>2812942</v>
      </c>
      <c r="K106" s="37"/>
      <c r="L106" s="37"/>
      <c r="M106" s="37"/>
    </row>
    <row r="107" spans="1:13" s="7" customFormat="1" ht="15.75" customHeight="1" x14ac:dyDescent="0.2">
      <c r="A107" s="25"/>
      <c r="B107" s="25"/>
      <c r="C107" s="27">
        <f>D107+G107+H107+I107+J107+K107+L107+M107</f>
        <v>0</v>
      </c>
      <c r="D107" s="27">
        <f>SUM(E107,F107)</f>
        <v>0</v>
      </c>
      <c r="E107" s="28"/>
      <c r="F107" s="29"/>
      <c r="G107" s="29"/>
      <c r="H107" s="27"/>
      <c r="I107" s="27"/>
      <c r="J107" s="27"/>
      <c r="K107" s="27"/>
      <c r="L107" s="27"/>
      <c r="M107" s="27"/>
    </row>
    <row r="108" spans="1:13" s="7" customFormat="1" ht="15.75" customHeight="1" x14ac:dyDescent="0.2">
      <c r="A108" s="92"/>
      <c r="B108" s="92"/>
      <c r="C108" s="95">
        <f>SUM(C106:C107)</f>
        <v>2812942</v>
      </c>
      <c r="D108" s="95">
        <f t="shared" ref="D108" si="266">SUM(D106:D107)</f>
        <v>0</v>
      </c>
      <c r="E108" s="95">
        <f t="shared" ref="E108" si="267">SUM(E106:E107)</f>
        <v>0</v>
      </c>
      <c r="F108" s="95">
        <f t="shared" ref="F108" si="268">SUM(F106:F107)</f>
        <v>0</v>
      </c>
      <c r="G108" s="95">
        <f t="shared" ref="G108" si="269">SUM(G106:G107)</f>
        <v>0</v>
      </c>
      <c r="H108" s="95">
        <f t="shared" ref="H108" si="270">SUM(H106:H107)</f>
        <v>0</v>
      </c>
      <c r="I108" s="95">
        <f t="shared" ref="I108" si="271">SUM(I106:I107)</f>
        <v>0</v>
      </c>
      <c r="J108" s="95">
        <f t="shared" ref="J108" si="272">SUM(J106:J107)</f>
        <v>2812942</v>
      </c>
      <c r="K108" s="95">
        <f t="shared" ref="K108" si="273">SUM(K106:K107)</f>
        <v>0</v>
      </c>
      <c r="L108" s="95">
        <f t="shared" ref="L108" si="274">SUM(L106:L107)</f>
        <v>0</v>
      </c>
      <c r="M108" s="95">
        <f t="shared" ref="M108" si="275">SUM(M106:M107)</f>
        <v>0</v>
      </c>
    </row>
    <row r="109" spans="1:13" s="7" customFormat="1" ht="25.5" customHeight="1" x14ac:dyDescent="0.2">
      <c r="A109" s="33" t="s">
        <v>188</v>
      </c>
      <c r="B109" s="33" t="s">
        <v>189</v>
      </c>
      <c r="C109" s="34">
        <f t="shared" si="234"/>
        <v>1110684</v>
      </c>
      <c r="D109" s="27">
        <f t="shared" si="235"/>
        <v>0</v>
      </c>
      <c r="E109" s="29"/>
      <c r="F109" s="29"/>
      <c r="G109" s="29"/>
      <c r="H109" s="29"/>
      <c r="I109" s="29"/>
      <c r="J109" s="29">
        <v>1110684</v>
      </c>
      <c r="K109" s="37"/>
      <c r="L109" s="37"/>
      <c r="M109" s="37"/>
    </row>
    <row r="110" spans="1:13" s="7" customFormat="1" ht="15.75" customHeight="1" x14ac:dyDescent="0.2">
      <c r="A110" s="25"/>
      <c r="B110" s="25"/>
      <c r="C110" s="27">
        <f>D110+G110+H110+I110+J110+K110+L110+M110</f>
        <v>0</v>
      </c>
      <c r="D110" s="27">
        <f>SUM(E110,F110)</f>
        <v>0</v>
      </c>
      <c r="E110" s="28"/>
      <c r="F110" s="29"/>
      <c r="G110" s="29"/>
      <c r="H110" s="27"/>
      <c r="I110" s="27"/>
      <c r="J110" s="27"/>
      <c r="K110" s="27"/>
      <c r="L110" s="27"/>
      <c r="M110" s="27"/>
    </row>
    <row r="111" spans="1:13" s="7" customFormat="1" ht="15.75" customHeight="1" x14ac:dyDescent="0.2">
      <c r="A111" s="92"/>
      <c r="B111" s="92"/>
      <c r="C111" s="95">
        <f>SUM(C109:C110)</f>
        <v>1110684</v>
      </c>
      <c r="D111" s="95">
        <f t="shared" ref="D111" si="276">SUM(D109:D110)</f>
        <v>0</v>
      </c>
      <c r="E111" s="95">
        <f t="shared" ref="E111" si="277">SUM(E109:E110)</f>
        <v>0</v>
      </c>
      <c r="F111" s="95">
        <f t="shared" ref="F111" si="278">SUM(F109:F110)</f>
        <v>0</v>
      </c>
      <c r="G111" s="95">
        <f t="shared" ref="G111" si="279">SUM(G109:G110)</f>
        <v>0</v>
      </c>
      <c r="H111" s="95">
        <f t="shared" ref="H111" si="280">SUM(H109:H110)</f>
        <v>0</v>
      </c>
      <c r="I111" s="95">
        <f t="shared" ref="I111" si="281">SUM(I109:I110)</f>
        <v>0</v>
      </c>
      <c r="J111" s="95">
        <f t="shared" ref="J111" si="282">SUM(J109:J110)</f>
        <v>1110684</v>
      </c>
      <c r="K111" s="95">
        <f t="shared" ref="K111" si="283">SUM(K109:K110)</f>
        <v>0</v>
      </c>
      <c r="L111" s="95">
        <f t="shared" ref="L111" si="284">SUM(L109:L110)</f>
        <v>0</v>
      </c>
      <c r="M111" s="95">
        <f t="shared" ref="M111" si="285">SUM(M109:M110)</f>
        <v>0</v>
      </c>
    </row>
    <row r="112" spans="1:13" s="7" customFormat="1" ht="15.75" customHeight="1" x14ac:dyDescent="0.2">
      <c r="A112" s="33" t="s">
        <v>188</v>
      </c>
      <c r="B112" s="33" t="s">
        <v>244</v>
      </c>
      <c r="C112" s="34">
        <f t="shared" si="234"/>
        <v>0</v>
      </c>
      <c r="D112" s="27">
        <f t="shared" si="235"/>
        <v>0</v>
      </c>
      <c r="E112" s="29"/>
      <c r="F112" s="29"/>
      <c r="G112" s="29"/>
      <c r="H112" s="29"/>
      <c r="I112" s="29"/>
      <c r="J112" s="29">
        <v>0</v>
      </c>
      <c r="K112" s="37"/>
      <c r="L112" s="37"/>
      <c r="M112" s="37"/>
    </row>
    <row r="113" spans="1:15" s="7" customFormat="1" ht="15.75" customHeight="1" x14ac:dyDescent="0.2">
      <c r="A113" s="25"/>
      <c r="B113" s="25"/>
      <c r="C113" s="27">
        <f>D113+G113+H113+I113+J113+K113+L113+M113</f>
        <v>0</v>
      </c>
      <c r="D113" s="27">
        <f>SUM(E113,F113)</f>
        <v>0</v>
      </c>
      <c r="E113" s="28"/>
      <c r="F113" s="29"/>
      <c r="G113" s="29"/>
      <c r="H113" s="27"/>
      <c r="I113" s="27"/>
      <c r="J113" s="27"/>
      <c r="K113" s="27"/>
      <c r="L113" s="27"/>
      <c r="M113" s="27"/>
    </row>
    <row r="114" spans="1:15" s="7" customFormat="1" ht="15.75" customHeight="1" x14ac:dyDescent="0.2">
      <c r="A114" s="92"/>
      <c r="B114" s="92"/>
      <c r="C114" s="95">
        <f>SUM(C112:C113)</f>
        <v>0</v>
      </c>
      <c r="D114" s="95">
        <f t="shared" ref="D114" si="286">SUM(D112:D113)</f>
        <v>0</v>
      </c>
      <c r="E114" s="95">
        <f t="shared" ref="E114" si="287">SUM(E112:E113)</f>
        <v>0</v>
      </c>
      <c r="F114" s="95">
        <f t="shared" ref="F114" si="288">SUM(F112:F113)</f>
        <v>0</v>
      </c>
      <c r="G114" s="95">
        <f t="shared" ref="G114" si="289">SUM(G112:G113)</f>
        <v>0</v>
      </c>
      <c r="H114" s="95">
        <f t="shared" ref="H114" si="290">SUM(H112:H113)</f>
        <v>0</v>
      </c>
      <c r="I114" s="95">
        <f t="shared" ref="I114" si="291">SUM(I112:I113)</f>
        <v>0</v>
      </c>
      <c r="J114" s="95">
        <f t="shared" ref="J114" si="292">SUM(J112:J113)</f>
        <v>0</v>
      </c>
      <c r="K114" s="95">
        <f t="shared" ref="K114" si="293">SUM(K112:K113)</f>
        <v>0</v>
      </c>
      <c r="L114" s="95">
        <f t="shared" ref="L114" si="294">SUM(L112:L113)</f>
        <v>0</v>
      </c>
      <c r="M114" s="95">
        <f t="shared" ref="M114" si="295">SUM(M112:M113)</f>
        <v>0</v>
      </c>
    </row>
    <row r="115" spans="1:15" s="7" customFormat="1" ht="15.75" customHeight="1" x14ac:dyDescent="0.2">
      <c r="A115" s="32" t="s">
        <v>122</v>
      </c>
      <c r="B115" s="33" t="s">
        <v>54</v>
      </c>
      <c r="C115" s="34">
        <f t="shared" si="193"/>
        <v>59429</v>
      </c>
      <c r="D115" s="27">
        <f t="shared" si="3"/>
        <v>40121</v>
      </c>
      <c r="E115" s="29">
        <v>32020</v>
      </c>
      <c r="F115" s="29">
        <v>8101</v>
      </c>
      <c r="G115" s="31">
        <v>18905</v>
      </c>
      <c r="H115" s="27"/>
      <c r="I115" s="27"/>
      <c r="J115" s="27">
        <v>403</v>
      </c>
      <c r="K115" s="37"/>
      <c r="L115" s="37"/>
      <c r="M115" s="37"/>
    </row>
    <row r="116" spans="1:15" s="7" customFormat="1" ht="15.75" customHeight="1" x14ac:dyDescent="0.2">
      <c r="A116" s="25"/>
      <c r="B116" s="25"/>
      <c r="C116" s="27">
        <f>D116+G116+H116+I116+J116+K116+L116+M116</f>
        <v>0</v>
      </c>
      <c r="D116" s="27">
        <f>SUM(E116,F116)</f>
        <v>0</v>
      </c>
      <c r="E116" s="28"/>
      <c r="F116" s="29"/>
      <c r="G116" s="29"/>
      <c r="H116" s="27"/>
      <c r="I116" s="27"/>
      <c r="J116" s="27"/>
      <c r="K116" s="27"/>
      <c r="L116" s="27"/>
      <c r="M116" s="27"/>
    </row>
    <row r="117" spans="1:15" s="7" customFormat="1" ht="15.75" customHeight="1" x14ac:dyDescent="0.2">
      <c r="A117" s="92"/>
      <c r="B117" s="92"/>
      <c r="C117" s="95">
        <f>SUM(C115:C116)</f>
        <v>59429</v>
      </c>
      <c r="D117" s="95">
        <f t="shared" ref="D117" si="296">SUM(D115:D116)</f>
        <v>40121</v>
      </c>
      <c r="E117" s="95">
        <f t="shared" ref="E117" si="297">SUM(E115:E116)</f>
        <v>32020</v>
      </c>
      <c r="F117" s="95">
        <f t="shared" ref="F117" si="298">SUM(F115:F116)</f>
        <v>8101</v>
      </c>
      <c r="G117" s="95">
        <f t="shared" ref="G117" si="299">SUM(G115:G116)</f>
        <v>18905</v>
      </c>
      <c r="H117" s="95">
        <f t="shared" ref="H117" si="300">SUM(H115:H116)</f>
        <v>0</v>
      </c>
      <c r="I117" s="95">
        <f t="shared" ref="I117" si="301">SUM(I115:I116)</f>
        <v>0</v>
      </c>
      <c r="J117" s="95">
        <f t="shared" ref="J117" si="302">SUM(J115:J116)</f>
        <v>403</v>
      </c>
      <c r="K117" s="95">
        <f t="shared" ref="K117" si="303">SUM(K115:K116)</f>
        <v>0</v>
      </c>
      <c r="L117" s="95">
        <f t="shared" ref="L117" si="304">SUM(L115:L116)</f>
        <v>0</v>
      </c>
      <c r="M117" s="95">
        <f t="shared" ref="M117" si="305">SUM(M115:M116)</f>
        <v>0</v>
      </c>
    </row>
    <row r="118" spans="1:15" s="7" customFormat="1" ht="15.75" customHeight="1" x14ac:dyDescent="0.2">
      <c r="A118" s="35" t="s">
        <v>124</v>
      </c>
      <c r="B118" s="35" t="s">
        <v>120</v>
      </c>
      <c r="C118" s="89">
        <f t="shared" ref="C118:M118" si="306">C85+C88+C91+C94+C97+C100+C103+C106+C109+C112+C115</f>
        <v>7347800</v>
      </c>
      <c r="D118" s="89">
        <f t="shared" si="306"/>
        <v>232718</v>
      </c>
      <c r="E118" s="89">
        <f t="shared" si="306"/>
        <v>187228</v>
      </c>
      <c r="F118" s="89">
        <f t="shared" si="306"/>
        <v>45490</v>
      </c>
      <c r="G118" s="89">
        <f t="shared" si="306"/>
        <v>100855</v>
      </c>
      <c r="H118" s="89">
        <f t="shared" si="306"/>
        <v>0</v>
      </c>
      <c r="I118" s="89">
        <f t="shared" si="306"/>
        <v>0</v>
      </c>
      <c r="J118" s="89">
        <f t="shared" si="306"/>
        <v>6968971</v>
      </c>
      <c r="K118" s="89">
        <f t="shared" si="306"/>
        <v>45000</v>
      </c>
      <c r="L118" s="89">
        <f t="shared" si="306"/>
        <v>256</v>
      </c>
      <c r="M118" s="89">
        <f t="shared" si="306"/>
        <v>0</v>
      </c>
    </row>
    <row r="119" spans="1:15" s="7" customFormat="1" ht="15.75" customHeight="1" x14ac:dyDescent="0.2">
      <c r="A119" s="25"/>
      <c r="B119" s="25"/>
      <c r="C119" s="27">
        <f>D119+G119+H119+I119+J119+K119+L119+M119</f>
        <v>4823</v>
      </c>
      <c r="D119" s="27">
        <f>SUM(E119,F119)</f>
        <v>393</v>
      </c>
      <c r="E119" s="28">
        <f>SUM(E116,E113,E110,E107,E104,E101,E98,E95,E92,E89,E86)</f>
        <v>-771</v>
      </c>
      <c r="F119" s="28">
        <f t="shared" ref="F119:M119" si="307">SUM(F116,F113,F110,F107,F104,F101,F98,F95,F92,F89,F86)</f>
        <v>1164</v>
      </c>
      <c r="G119" s="28">
        <f t="shared" si="307"/>
        <v>159</v>
      </c>
      <c r="H119" s="28">
        <f t="shared" si="307"/>
        <v>0</v>
      </c>
      <c r="I119" s="28">
        <f t="shared" si="307"/>
        <v>0</v>
      </c>
      <c r="J119" s="28">
        <f t="shared" si="307"/>
        <v>-113</v>
      </c>
      <c r="K119" s="28">
        <f t="shared" si="307"/>
        <v>4384</v>
      </c>
      <c r="L119" s="28">
        <f t="shared" si="307"/>
        <v>0</v>
      </c>
      <c r="M119" s="28">
        <f t="shared" si="307"/>
        <v>0</v>
      </c>
    </row>
    <row r="120" spans="1:15" s="7" customFormat="1" ht="15.75" customHeight="1" x14ac:dyDescent="0.2">
      <c r="A120" s="92"/>
      <c r="B120" s="92"/>
      <c r="C120" s="96">
        <f>SUM(C118,C119)</f>
        <v>7352623</v>
      </c>
      <c r="D120" s="96">
        <f t="shared" ref="D120:M120" si="308">SUM(D118,D119)</f>
        <v>233111</v>
      </c>
      <c r="E120" s="96">
        <f t="shared" si="308"/>
        <v>186457</v>
      </c>
      <c r="F120" s="96">
        <f t="shared" si="308"/>
        <v>46654</v>
      </c>
      <c r="G120" s="96">
        <f t="shared" si="308"/>
        <v>101014</v>
      </c>
      <c r="H120" s="96">
        <f t="shared" si="308"/>
        <v>0</v>
      </c>
      <c r="I120" s="96">
        <f t="shared" si="308"/>
        <v>0</v>
      </c>
      <c r="J120" s="96">
        <f t="shared" si="308"/>
        <v>6968858</v>
      </c>
      <c r="K120" s="96">
        <f t="shared" si="308"/>
        <v>49384</v>
      </c>
      <c r="L120" s="96">
        <f t="shared" si="308"/>
        <v>256</v>
      </c>
      <c r="M120" s="96">
        <f t="shared" si="308"/>
        <v>0</v>
      </c>
      <c r="O120" s="42"/>
    </row>
    <row r="121" spans="1:15" s="7" customFormat="1" ht="15.75" customHeight="1" x14ac:dyDescent="0.2">
      <c r="A121" s="74" t="s">
        <v>210</v>
      </c>
      <c r="B121" s="35" t="s">
        <v>208</v>
      </c>
      <c r="C121" s="43">
        <f>C124</f>
        <v>1112</v>
      </c>
      <c r="D121" s="43">
        <f t="shared" ref="D121:M121" si="309">D124</f>
        <v>0</v>
      </c>
      <c r="E121" s="43">
        <f t="shared" si="309"/>
        <v>0</v>
      </c>
      <c r="F121" s="43">
        <f t="shared" si="309"/>
        <v>0</v>
      </c>
      <c r="G121" s="43">
        <f t="shared" si="309"/>
        <v>0</v>
      </c>
      <c r="H121" s="43">
        <f t="shared" si="309"/>
        <v>1112</v>
      </c>
      <c r="I121" s="43">
        <f t="shared" si="309"/>
        <v>0</v>
      </c>
      <c r="J121" s="43">
        <f t="shared" si="309"/>
        <v>0</v>
      </c>
      <c r="K121" s="43">
        <f t="shared" si="309"/>
        <v>0</v>
      </c>
      <c r="L121" s="43">
        <f t="shared" si="309"/>
        <v>0</v>
      </c>
      <c r="M121" s="43">
        <f t="shared" si="309"/>
        <v>0</v>
      </c>
    </row>
    <row r="122" spans="1:15" s="7" customFormat="1" ht="24.75" customHeight="1" x14ac:dyDescent="0.2">
      <c r="A122" s="86"/>
      <c r="B122" s="86" t="s">
        <v>209</v>
      </c>
      <c r="C122" s="31">
        <f>SUM(D122,G122,H122:M122)</f>
        <v>0</v>
      </c>
      <c r="D122" s="31">
        <f>SUM(E122:F122)</f>
        <v>0</v>
      </c>
      <c r="E122" s="87"/>
      <c r="F122" s="87"/>
      <c r="G122" s="87"/>
      <c r="H122" s="87"/>
      <c r="I122" s="87"/>
      <c r="J122" s="87"/>
      <c r="K122" s="87"/>
      <c r="L122" s="87"/>
      <c r="M122" s="87"/>
    </row>
    <row r="123" spans="1:15" s="7" customFormat="1" ht="12.75" customHeight="1" x14ac:dyDescent="0.2">
      <c r="A123" s="86"/>
      <c r="B123" s="86"/>
      <c r="C123" s="31">
        <f t="shared" ref="C123" si="310">SUM(D123,G123,H123:M123)</f>
        <v>1112</v>
      </c>
      <c r="D123" s="31">
        <f t="shared" ref="D123" si="311">SUM(E123:F123)</f>
        <v>0</v>
      </c>
      <c r="E123" s="87"/>
      <c r="F123" s="87"/>
      <c r="G123" s="87"/>
      <c r="H123" s="102">
        <v>1112</v>
      </c>
      <c r="I123" s="87"/>
      <c r="J123" s="87"/>
      <c r="K123" s="87"/>
      <c r="L123" s="87"/>
      <c r="M123" s="87"/>
    </row>
    <row r="124" spans="1:15" s="7" customFormat="1" ht="13.5" customHeight="1" x14ac:dyDescent="0.2">
      <c r="A124" s="94"/>
      <c r="B124" s="94"/>
      <c r="C124" s="93">
        <f>C122+C123</f>
        <v>1112</v>
      </c>
      <c r="D124" s="93">
        <f>D122+D123</f>
        <v>0</v>
      </c>
      <c r="E124" s="93">
        <f t="shared" ref="E124:M124" si="312">E122+E123</f>
        <v>0</v>
      </c>
      <c r="F124" s="93">
        <f t="shared" si="312"/>
        <v>0</v>
      </c>
      <c r="G124" s="93">
        <f t="shared" si="312"/>
        <v>0</v>
      </c>
      <c r="H124" s="93">
        <f t="shared" si="312"/>
        <v>1112</v>
      </c>
      <c r="I124" s="93">
        <f t="shared" si="312"/>
        <v>0</v>
      </c>
      <c r="J124" s="93">
        <f t="shared" si="312"/>
        <v>0</v>
      </c>
      <c r="K124" s="93">
        <f t="shared" si="312"/>
        <v>0</v>
      </c>
      <c r="L124" s="93">
        <f t="shared" si="312"/>
        <v>0</v>
      </c>
      <c r="M124" s="93">
        <f t="shared" si="312"/>
        <v>0</v>
      </c>
    </row>
    <row r="125" spans="1:15" s="7" customFormat="1" ht="15.75" customHeight="1" x14ac:dyDescent="0.2">
      <c r="A125" s="35" t="s">
        <v>98</v>
      </c>
      <c r="B125" s="35" t="s">
        <v>99</v>
      </c>
      <c r="C125" s="23">
        <f t="shared" ref="C125:M125" si="313">SUM(C126:C135)</f>
        <v>90944</v>
      </c>
      <c r="D125" s="23">
        <f t="shared" si="313"/>
        <v>0</v>
      </c>
      <c r="E125" s="23">
        <f t="shared" si="313"/>
        <v>0</v>
      </c>
      <c r="F125" s="23">
        <f t="shared" si="313"/>
        <v>0</v>
      </c>
      <c r="G125" s="23">
        <f t="shared" si="313"/>
        <v>62762</v>
      </c>
      <c r="H125" s="23">
        <f t="shared" si="313"/>
        <v>0</v>
      </c>
      <c r="I125" s="23">
        <f t="shared" si="313"/>
        <v>0</v>
      </c>
      <c r="J125" s="23">
        <f t="shared" si="313"/>
        <v>28182</v>
      </c>
      <c r="K125" s="23">
        <f t="shared" si="313"/>
        <v>0</v>
      </c>
      <c r="L125" s="23">
        <f t="shared" si="313"/>
        <v>0</v>
      </c>
      <c r="M125" s="23">
        <f t="shared" si="313"/>
        <v>0</v>
      </c>
    </row>
    <row r="126" spans="1:15" s="7" customFormat="1" ht="30" customHeight="1" x14ac:dyDescent="0.2">
      <c r="A126" s="25"/>
      <c r="B126" s="25" t="s">
        <v>155</v>
      </c>
      <c r="C126" s="27">
        <f>SUM(D126,G126,H126:M126)</f>
        <v>14472</v>
      </c>
      <c r="D126" s="27">
        <f>SUM(E126:F126)</f>
        <v>0</v>
      </c>
      <c r="E126" s="30"/>
      <c r="F126" s="27"/>
      <c r="G126" s="27">
        <v>5692</v>
      </c>
      <c r="H126" s="27"/>
      <c r="I126" s="27"/>
      <c r="J126" s="29">
        <v>8780</v>
      </c>
      <c r="K126" s="27"/>
      <c r="L126" s="27"/>
      <c r="M126" s="27"/>
    </row>
    <row r="127" spans="1:15" s="7" customFormat="1" ht="15.75" customHeight="1" x14ac:dyDescent="0.2">
      <c r="A127" s="25"/>
      <c r="B127" s="25"/>
      <c r="C127" s="27">
        <f>D127+G127+H127+I127+J127+K127+L127+M127</f>
        <v>0</v>
      </c>
      <c r="D127" s="27">
        <f>SUM(E127,F127)</f>
        <v>0</v>
      </c>
      <c r="E127" s="28"/>
      <c r="F127" s="29"/>
      <c r="G127" s="29"/>
      <c r="H127" s="27"/>
      <c r="I127" s="27"/>
      <c r="J127" s="27"/>
      <c r="K127" s="27"/>
      <c r="L127" s="27"/>
      <c r="M127" s="27"/>
    </row>
    <row r="128" spans="1:15" s="7" customFormat="1" ht="15.75" customHeight="1" x14ac:dyDescent="0.2">
      <c r="A128" s="92"/>
      <c r="B128" s="92"/>
      <c r="C128" s="95">
        <f>SUM(C126:C127)</f>
        <v>14472</v>
      </c>
      <c r="D128" s="95">
        <f t="shared" ref="D128" si="314">SUM(D126:D127)</f>
        <v>0</v>
      </c>
      <c r="E128" s="95">
        <f t="shared" ref="E128" si="315">SUM(E126:E127)</f>
        <v>0</v>
      </c>
      <c r="F128" s="95">
        <f t="shared" ref="F128" si="316">SUM(F126:F127)</f>
        <v>0</v>
      </c>
      <c r="G128" s="95">
        <f t="shared" ref="G128" si="317">SUM(G126:G127)</f>
        <v>5692</v>
      </c>
      <c r="H128" s="95">
        <f t="shared" ref="H128" si="318">SUM(H126:H127)</f>
        <v>0</v>
      </c>
      <c r="I128" s="95">
        <f t="shared" ref="I128" si="319">SUM(I126:I127)</f>
        <v>0</v>
      </c>
      <c r="J128" s="95">
        <f t="shared" ref="J128" si="320">SUM(J126:J127)</f>
        <v>8780</v>
      </c>
      <c r="K128" s="95">
        <f t="shared" ref="K128" si="321">SUM(K126:K127)</f>
        <v>0</v>
      </c>
      <c r="L128" s="95">
        <f t="shared" ref="L128" si="322">SUM(L126:L127)</f>
        <v>0</v>
      </c>
      <c r="M128" s="95">
        <f t="shared" ref="M128" si="323">SUM(M126:M127)</f>
        <v>0</v>
      </c>
    </row>
    <row r="129" spans="1:13" s="7" customFormat="1" ht="15.75" customHeight="1" x14ac:dyDescent="0.2">
      <c r="A129" s="33"/>
      <c r="B129" s="44" t="s">
        <v>220</v>
      </c>
      <c r="C129" s="27">
        <f>SUM(D129,G129,H129:M129)</f>
        <v>21000</v>
      </c>
      <c r="D129" s="27">
        <f>SUM(E129:F129)</f>
        <v>0</v>
      </c>
      <c r="E129" s="37"/>
      <c r="F129" s="37"/>
      <c r="G129" s="29">
        <v>21000</v>
      </c>
      <c r="H129" s="37"/>
      <c r="I129" s="37"/>
      <c r="J129" s="29"/>
      <c r="K129" s="37"/>
      <c r="L129" s="37"/>
      <c r="M129" s="37"/>
    </row>
    <row r="130" spans="1:13" s="7" customFormat="1" ht="15.75" customHeight="1" x14ac:dyDescent="0.2">
      <c r="A130" s="25"/>
      <c r="B130" s="25"/>
      <c r="C130" s="27">
        <f>D130+G130+H130+I130+J130+K130+L130+M130</f>
        <v>0</v>
      </c>
      <c r="D130" s="27">
        <f>SUM(E130,F130)</f>
        <v>0</v>
      </c>
      <c r="E130" s="28"/>
      <c r="F130" s="29"/>
      <c r="G130" s="29">
        <v>-5311</v>
      </c>
      <c r="H130" s="27"/>
      <c r="I130" s="27"/>
      <c r="J130" s="27">
        <v>5311</v>
      </c>
      <c r="K130" s="27"/>
      <c r="L130" s="27"/>
      <c r="M130" s="27"/>
    </row>
    <row r="131" spans="1:13" s="7" customFormat="1" ht="15.75" customHeight="1" x14ac:dyDescent="0.2">
      <c r="A131" s="92"/>
      <c r="B131" s="92"/>
      <c r="C131" s="95">
        <f>SUM(C129:C130)</f>
        <v>21000</v>
      </c>
      <c r="D131" s="95">
        <f t="shared" ref="D131" si="324">SUM(D129:D130)</f>
        <v>0</v>
      </c>
      <c r="E131" s="95">
        <f t="shared" ref="E131" si="325">SUM(E129:E130)</f>
        <v>0</v>
      </c>
      <c r="F131" s="95">
        <f t="shared" ref="F131" si="326">SUM(F129:F130)</f>
        <v>0</v>
      </c>
      <c r="G131" s="95">
        <f t="shared" ref="G131" si="327">SUM(G129:G130)</f>
        <v>15689</v>
      </c>
      <c r="H131" s="95">
        <f t="shared" ref="H131" si="328">SUM(H129:H130)</f>
        <v>0</v>
      </c>
      <c r="I131" s="95">
        <f t="shared" ref="I131" si="329">SUM(I129:I130)</f>
        <v>0</v>
      </c>
      <c r="J131" s="95">
        <f t="shared" ref="J131" si="330">SUM(J129:J130)</f>
        <v>5311</v>
      </c>
      <c r="K131" s="95">
        <f t="shared" ref="K131" si="331">SUM(K129:K130)</f>
        <v>0</v>
      </c>
      <c r="L131" s="95">
        <f t="shared" ref="L131" si="332">SUM(L129:L130)</f>
        <v>0</v>
      </c>
      <c r="M131" s="95">
        <f t="shared" ref="M131" si="333">SUM(M129:M130)</f>
        <v>0</v>
      </c>
    </row>
    <row r="132" spans="1:13" s="7" customFormat="1" ht="27" customHeight="1" x14ac:dyDescent="0.2">
      <c r="A132" s="33"/>
      <c r="B132" s="44" t="s">
        <v>221</v>
      </c>
      <c r="C132" s="27">
        <f>SUM(D132,G132,H132:M132)</f>
        <v>68065</v>
      </c>
      <c r="D132" s="27">
        <f>SUM(E132:F132)</f>
        <v>0</v>
      </c>
      <c r="E132" s="37"/>
      <c r="F132" s="37"/>
      <c r="G132" s="29">
        <v>68065</v>
      </c>
      <c r="H132" s="37"/>
      <c r="I132" s="37"/>
      <c r="J132" s="29"/>
      <c r="K132" s="37"/>
      <c r="L132" s="37"/>
      <c r="M132" s="37"/>
    </row>
    <row r="133" spans="1:13" s="7" customFormat="1" ht="15.75" customHeight="1" x14ac:dyDescent="0.2">
      <c r="A133" s="25"/>
      <c r="B133" s="25"/>
      <c r="C133" s="27">
        <f>D133+G133+H133+I133+J133+K133+L133+M133</f>
        <v>-68065</v>
      </c>
      <c r="D133" s="27">
        <f>SUM(E133,F133)</f>
        <v>0</v>
      </c>
      <c r="E133" s="28"/>
      <c r="F133" s="29"/>
      <c r="G133" s="29">
        <v>-68065</v>
      </c>
      <c r="H133" s="27"/>
      <c r="I133" s="27"/>
      <c r="J133" s="27"/>
      <c r="K133" s="27"/>
      <c r="L133" s="27"/>
      <c r="M133" s="27"/>
    </row>
    <row r="134" spans="1:13" s="7" customFormat="1" ht="15.75" customHeight="1" x14ac:dyDescent="0.2">
      <c r="A134" s="92"/>
      <c r="B134" s="92"/>
      <c r="C134" s="95">
        <f>SUM(C132:C133)</f>
        <v>0</v>
      </c>
      <c r="D134" s="95">
        <f t="shared" ref="D134" si="334">SUM(D132:D133)</f>
        <v>0</v>
      </c>
      <c r="E134" s="95">
        <f t="shared" ref="E134" si="335">SUM(E132:E133)</f>
        <v>0</v>
      </c>
      <c r="F134" s="95">
        <f t="shared" ref="F134" si="336">SUM(F132:F133)</f>
        <v>0</v>
      </c>
      <c r="G134" s="95">
        <f t="shared" ref="G134" si="337">SUM(G132:G133)</f>
        <v>0</v>
      </c>
      <c r="H134" s="95">
        <f t="shared" ref="H134" si="338">SUM(H132:H133)</f>
        <v>0</v>
      </c>
      <c r="I134" s="95">
        <f t="shared" ref="I134" si="339">SUM(I132:I133)</f>
        <v>0</v>
      </c>
      <c r="J134" s="95">
        <f t="shared" ref="J134" si="340">SUM(J132:J133)</f>
        <v>0</v>
      </c>
      <c r="K134" s="95">
        <f t="shared" ref="K134" si="341">SUM(K132:K133)</f>
        <v>0</v>
      </c>
      <c r="L134" s="95">
        <f t="shared" ref="L134" si="342">SUM(L132:L133)</f>
        <v>0</v>
      </c>
      <c r="M134" s="95">
        <f t="shared" ref="M134" si="343">SUM(M132:M133)</f>
        <v>0</v>
      </c>
    </row>
    <row r="135" spans="1:13" s="7" customFormat="1" ht="24" customHeight="1" x14ac:dyDescent="0.2">
      <c r="A135" s="33"/>
      <c r="B135" s="44" t="s">
        <v>242</v>
      </c>
      <c r="C135" s="27">
        <f>SUM(D135,G135,H135:M135)</f>
        <v>20000</v>
      </c>
      <c r="D135" s="27">
        <f>SUM(E135:F135)</f>
        <v>0</v>
      </c>
      <c r="E135" s="37"/>
      <c r="F135" s="37"/>
      <c r="G135" s="29">
        <v>20000</v>
      </c>
      <c r="H135" s="37"/>
      <c r="I135" s="37"/>
      <c r="J135" s="29"/>
      <c r="K135" s="37"/>
      <c r="L135" s="37"/>
      <c r="M135" s="37"/>
    </row>
    <row r="136" spans="1:13" s="7" customFormat="1" ht="15.75" customHeight="1" x14ac:dyDescent="0.2">
      <c r="A136" s="25"/>
      <c r="B136" s="25"/>
      <c r="C136" s="27">
        <f>D136+G136+H136+I136+J136+K136+L136+M136</f>
        <v>0</v>
      </c>
      <c r="D136" s="27">
        <f>SUM(E136,F136)</f>
        <v>0</v>
      </c>
      <c r="E136" s="28"/>
      <c r="F136" s="29"/>
      <c r="G136" s="29"/>
      <c r="H136" s="27"/>
      <c r="I136" s="27"/>
      <c r="J136" s="27"/>
      <c r="K136" s="27"/>
      <c r="L136" s="27"/>
      <c r="M136" s="27"/>
    </row>
    <row r="137" spans="1:13" s="7" customFormat="1" ht="15.75" customHeight="1" x14ac:dyDescent="0.2">
      <c r="A137" s="92"/>
      <c r="B137" s="92"/>
      <c r="C137" s="95">
        <f>SUM(C135:C136)</f>
        <v>20000</v>
      </c>
      <c r="D137" s="95">
        <f t="shared" ref="D137" si="344">SUM(D135:D136)</f>
        <v>0</v>
      </c>
      <c r="E137" s="95">
        <f t="shared" ref="E137" si="345">SUM(E135:E136)</f>
        <v>0</v>
      </c>
      <c r="F137" s="95">
        <f t="shared" ref="F137" si="346">SUM(F135:F136)</f>
        <v>0</v>
      </c>
      <c r="G137" s="95">
        <f t="shared" ref="G137" si="347">SUM(G135:G136)</f>
        <v>20000</v>
      </c>
      <c r="H137" s="95">
        <f t="shared" ref="H137" si="348">SUM(H135:H136)</f>
        <v>0</v>
      </c>
      <c r="I137" s="95">
        <f t="shared" ref="I137" si="349">SUM(I135:I136)</f>
        <v>0</v>
      </c>
      <c r="J137" s="95">
        <f t="shared" ref="J137" si="350">SUM(J135:J136)</f>
        <v>0</v>
      </c>
      <c r="K137" s="95">
        <f t="shared" ref="K137" si="351">SUM(K135:K136)</f>
        <v>0</v>
      </c>
      <c r="L137" s="95">
        <f t="shared" ref="L137" si="352">SUM(L135:L136)</f>
        <v>0</v>
      </c>
      <c r="M137" s="95">
        <f t="shared" ref="M137" si="353">SUM(M135:M136)</f>
        <v>0</v>
      </c>
    </row>
    <row r="138" spans="1:13" s="7" customFormat="1" ht="15.75" customHeight="1" x14ac:dyDescent="0.2">
      <c r="A138" s="35" t="s">
        <v>125</v>
      </c>
      <c r="B138" s="35" t="s">
        <v>120</v>
      </c>
      <c r="C138" s="45">
        <f>SUM(C135,C132,C129,C126,C122)</f>
        <v>123537</v>
      </c>
      <c r="D138" s="45">
        <f t="shared" ref="D138:M138" si="354">SUM(D135,D132,D129,D126,D122)</f>
        <v>0</v>
      </c>
      <c r="E138" s="45">
        <f t="shared" si="354"/>
        <v>0</v>
      </c>
      <c r="F138" s="45">
        <f t="shared" si="354"/>
        <v>0</v>
      </c>
      <c r="G138" s="45">
        <f t="shared" si="354"/>
        <v>114757</v>
      </c>
      <c r="H138" s="45">
        <f t="shared" si="354"/>
        <v>0</v>
      </c>
      <c r="I138" s="45">
        <f t="shared" si="354"/>
        <v>0</v>
      </c>
      <c r="J138" s="45">
        <f t="shared" si="354"/>
        <v>8780</v>
      </c>
      <c r="K138" s="45">
        <f t="shared" si="354"/>
        <v>0</v>
      </c>
      <c r="L138" s="45">
        <f t="shared" si="354"/>
        <v>0</v>
      </c>
      <c r="M138" s="45">
        <f t="shared" si="354"/>
        <v>0</v>
      </c>
    </row>
    <row r="139" spans="1:13" s="7" customFormat="1" ht="15.75" customHeight="1" x14ac:dyDescent="0.2">
      <c r="A139" s="25"/>
      <c r="B139" s="25"/>
      <c r="C139" s="27">
        <f>D139+G139+H139+I139+J139+K139+L139+M139</f>
        <v>-66953</v>
      </c>
      <c r="D139" s="27">
        <f>SUM(E139,F139)</f>
        <v>0</v>
      </c>
      <c r="E139" s="28">
        <f>SUM(E136,E133,E130,E127,E123)</f>
        <v>0</v>
      </c>
      <c r="F139" s="28">
        <f>SUM(F136,F133,F130,F127,F123)</f>
        <v>0</v>
      </c>
      <c r="G139" s="28">
        <f>SUM(G136,G133,G130,G127,G123)</f>
        <v>-73376</v>
      </c>
      <c r="H139" s="28">
        <f t="shared" ref="H139:M139" si="355">SUM(H136,H133,H130,H127,H123)</f>
        <v>1112</v>
      </c>
      <c r="I139" s="28">
        <f t="shared" si="355"/>
        <v>0</v>
      </c>
      <c r="J139" s="28">
        <f t="shared" si="355"/>
        <v>5311</v>
      </c>
      <c r="K139" s="28">
        <f t="shared" si="355"/>
        <v>0</v>
      </c>
      <c r="L139" s="28">
        <f t="shared" si="355"/>
        <v>0</v>
      </c>
      <c r="M139" s="28">
        <f t="shared" si="355"/>
        <v>0</v>
      </c>
    </row>
    <row r="140" spans="1:13" s="7" customFormat="1" ht="15.75" customHeight="1" x14ac:dyDescent="0.2">
      <c r="A140" s="92"/>
      <c r="B140" s="92"/>
      <c r="C140" s="95">
        <f>SUM(C138,C139)</f>
        <v>56584</v>
      </c>
      <c r="D140" s="95">
        <f t="shared" ref="D140:M140" si="356">SUM(D138,D139)</f>
        <v>0</v>
      </c>
      <c r="E140" s="95">
        <f t="shared" si="356"/>
        <v>0</v>
      </c>
      <c r="F140" s="95">
        <f t="shared" si="356"/>
        <v>0</v>
      </c>
      <c r="G140" s="95">
        <f t="shared" si="356"/>
        <v>41381</v>
      </c>
      <c r="H140" s="95">
        <f t="shared" si="356"/>
        <v>1112</v>
      </c>
      <c r="I140" s="95">
        <f t="shared" si="356"/>
        <v>0</v>
      </c>
      <c r="J140" s="95">
        <f t="shared" si="356"/>
        <v>14091</v>
      </c>
      <c r="K140" s="95">
        <f t="shared" si="356"/>
        <v>0</v>
      </c>
      <c r="L140" s="95">
        <f t="shared" si="356"/>
        <v>0</v>
      </c>
      <c r="M140" s="95">
        <f t="shared" si="356"/>
        <v>0</v>
      </c>
    </row>
    <row r="141" spans="1:13" s="7" customFormat="1" ht="36.75" customHeight="1" x14ac:dyDescent="0.2">
      <c r="A141" s="32" t="s">
        <v>110</v>
      </c>
      <c r="B141" s="32" t="s">
        <v>111</v>
      </c>
      <c r="C141" s="34">
        <f>SUM(C144,C147,C150,C153,C156,C159,C162,C165,C168,C171)</f>
        <v>214958</v>
      </c>
      <c r="D141" s="34">
        <f t="shared" ref="D141:M141" si="357">SUM(D144,D147,D150,D153,D156,D159,D162,D165,D168,D171)</f>
        <v>0</v>
      </c>
      <c r="E141" s="34">
        <f t="shared" si="357"/>
        <v>0</v>
      </c>
      <c r="F141" s="34">
        <f t="shared" si="357"/>
        <v>0</v>
      </c>
      <c r="G141" s="34">
        <f t="shared" si="357"/>
        <v>197318</v>
      </c>
      <c r="H141" s="34">
        <f t="shared" si="357"/>
        <v>0</v>
      </c>
      <c r="I141" s="34">
        <f t="shared" si="357"/>
        <v>0</v>
      </c>
      <c r="J141" s="34">
        <f t="shared" si="357"/>
        <v>17640</v>
      </c>
      <c r="K141" s="34">
        <f t="shared" si="357"/>
        <v>0</v>
      </c>
      <c r="L141" s="34">
        <f t="shared" si="357"/>
        <v>0</v>
      </c>
      <c r="M141" s="34">
        <f t="shared" si="357"/>
        <v>0</v>
      </c>
    </row>
    <row r="142" spans="1:13" s="7" customFormat="1" ht="15.75" customHeight="1" x14ac:dyDescent="0.2">
      <c r="A142" s="25"/>
      <c r="B142" s="25"/>
      <c r="C142" s="27">
        <f>D142+G142+H142+I142+J142+K142+L142+M142</f>
        <v>-194</v>
      </c>
      <c r="D142" s="27">
        <f>SUM(E142,F142)</f>
        <v>0</v>
      </c>
      <c r="E142" s="28">
        <f>SUM(E145,E148,E151,E154,E157,E160,E163,E166,E169,E172)</f>
        <v>0</v>
      </c>
      <c r="F142" s="28">
        <f t="shared" ref="F142:M142" si="358">SUM(F145,F148,F151,F154,F157,F160,F163,F166,F169,F172)</f>
        <v>0</v>
      </c>
      <c r="G142" s="28">
        <f t="shared" si="358"/>
        <v>-2591</v>
      </c>
      <c r="H142" s="28">
        <f t="shared" si="358"/>
        <v>0</v>
      </c>
      <c r="I142" s="28">
        <f t="shared" si="358"/>
        <v>0</v>
      </c>
      <c r="J142" s="28">
        <f t="shared" si="358"/>
        <v>2397</v>
      </c>
      <c r="K142" s="28">
        <f t="shared" si="358"/>
        <v>0</v>
      </c>
      <c r="L142" s="28">
        <f t="shared" si="358"/>
        <v>0</v>
      </c>
      <c r="M142" s="28">
        <f t="shared" si="358"/>
        <v>0</v>
      </c>
    </row>
    <row r="143" spans="1:13" s="7" customFormat="1" ht="15.75" customHeight="1" x14ac:dyDescent="0.2">
      <c r="A143" s="92"/>
      <c r="B143" s="92"/>
      <c r="C143" s="95">
        <f>SUM(C141,C142)</f>
        <v>214764</v>
      </c>
      <c r="D143" s="95">
        <f t="shared" ref="D143:M143" si="359">SUM(D141,D142)</f>
        <v>0</v>
      </c>
      <c r="E143" s="95">
        <f t="shared" si="359"/>
        <v>0</v>
      </c>
      <c r="F143" s="95">
        <f t="shared" si="359"/>
        <v>0</v>
      </c>
      <c r="G143" s="95">
        <f t="shared" si="359"/>
        <v>194727</v>
      </c>
      <c r="H143" s="95">
        <f t="shared" si="359"/>
        <v>0</v>
      </c>
      <c r="I143" s="95">
        <f t="shared" si="359"/>
        <v>0</v>
      </c>
      <c r="J143" s="95">
        <f t="shared" si="359"/>
        <v>20037</v>
      </c>
      <c r="K143" s="95">
        <f t="shared" si="359"/>
        <v>0</v>
      </c>
      <c r="L143" s="95">
        <f t="shared" si="359"/>
        <v>0</v>
      </c>
      <c r="M143" s="95">
        <f t="shared" si="359"/>
        <v>0</v>
      </c>
    </row>
    <row r="144" spans="1:13" s="7" customFormat="1" ht="15.75" customHeight="1" x14ac:dyDescent="0.2">
      <c r="A144" s="25"/>
      <c r="B144" s="25" t="s">
        <v>49</v>
      </c>
      <c r="C144" s="27">
        <f>SUM(D144,G144,H144:M144)</f>
        <v>26285</v>
      </c>
      <c r="D144" s="27">
        <f t="shared" ref="D144:D171" si="360">SUM(E144:F144)</f>
        <v>0</v>
      </c>
      <c r="E144" s="30"/>
      <c r="F144" s="27"/>
      <c r="G144" s="27">
        <v>19565</v>
      </c>
      <c r="H144" s="27"/>
      <c r="I144" s="27"/>
      <c r="J144" s="27">
        <v>6720</v>
      </c>
      <c r="K144" s="46"/>
      <c r="L144" s="46"/>
      <c r="M144" s="37"/>
    </row>
    <row r="145" spans="1:13" s="7" customFormat="1" ht="15.75" customHeight="1" x14ac:dyDescent="0.2">
      <c r="A145" s="25"/>
      <c r="B145" s="25"/>
      <c r="C145" s="27">
        <f>D145+G145+H145+I145+J145+K145+L145+M145</f>
        <v>-2793</v>
      </c>
      <c r="D145" s="27">
        <f>SUM(E145,F145)</f>
        <v>0</v>
      </c>
      <c r="E145" s="28"/>
      <c r="F145" s="29"/>
      <c r="G145" s="29">
        <v>-2000</v>
      </c>
      <c r="H145" s="27"/>
      <c r="I145" s="27"/>
      <c r="J145" s="27">
        <v>-793</v>
      </c>
      <c r="K145" s="27"/>
      <c r="L145" s="27"/>
      <c r="M145" s="27"/>
    </row>
    <row r="146" spans="1:13" s="7" customFormat="1" ht="15.75" customHeight="1" x14ac:dyDescent="0.2">
      <c r="A146" s="92"/>
      <c r="B146" s="92"/>
      <c r="C146" s="93">
        <f>SUM(C144:C145)</f>
        <v>23492</v>
      </c>
      <c r="D146" s="93">
        <f t="shared" ref="D146" si="361">SUM(D144:D145)</f>
        <v>0</v>
      </c>
      <c r="E146" s="93">
        <f t="shared" ref="E146" si="362">SUM(E144:E145)</f>
        <v>0</v>
      </c>
      <c r="F146" s="93">
        <f t="shared" ref="F146" si="363">SUM(F144:F145)</f>
        <v>0</v>
      </c>
      <c r="G146" s="93">
        <f t="shared" ref="G146" si="364">SUM(G144:G145)</f>
        <v>17565</v>
      </c>
      <c r="H146" s="93">
        <f t="shared" ref="H146" si="365">SUM(H144:H145)</f>
        <v>0</v>
      </c>
      <c r="I146" s="93">
        <f t="shared" ref="I146" si="366">SUM(I144:I145)</f>
        <v>0</v>
      </c>
      <c r="J146" s="93">
        <f t="shared" ref="J146" si="367">SUM(J144:J145)</f>
        <v>5927</v>
      </c>
      <c r="K146" s="93">
        <f t="shared" ref="K146" si="368">SUM(K144:K145)</f>
        <v>0</v>
      </c>
      <c r="L146" s="93">
        <f t="shared" ref="L146" si="369">SUM(L144:L145)</f>
        <v>0</v>
      </c>
      <c r="M146" s="93">
        <f t="shared" ref="M146" si="370">SUM(M144:M145)</f>
        <v>0</v>
      </c>
    </row>
    <row r="147" spans="1:13" s="7" customFormat="1" ht="15.75" customHeight="1" x14ac:dyDescent="0.2">
      <c r="A147" s="25"/>
      <c r="B147" s="25" t="s">
        <v>100</v>
      </c>
      <c r="C147" s="27">
        <f t="shared" ref="C147:C171" si="371">SUM(D147,G147,H147:M147)</f>
        <v>8290</v>
      </c>
      <c r="D147" s="27">
        <f t="shared" si="360"/>
        <v>0</v>
      </c>
      <c r="E147" s="30"/>
      <c r="F147" s="27"/>
      <c r="G147" s="27">
        <v>8290</v>
      </c>
      <c r="H147" s="27"/>
      <c r="I147" s="27"/>
      <c r="J147" s="27"/>
      <c r="K147" s="46"/>
      <c r="L147" s="46"/>
      <c r="M147" s="37"/>
    </row>
    <row r="148" spans="1:13" s="7" customFormat="1" ht="15.75" customHeight="1" x14ac:dyDescent="0.2">
      <c r="A148" s="25"/>
      <c r="B148" s="25"/>
      <c r="C148" s="27">
        <f>D148+G148+H148+I148+J148+K148+L148+M148</f>
        <v>0</v>
      </c>
      <c r="D148" s="27">
        <f>SUM(E148,F148)</f>
        <v>0</v>
      </c>
      <c r="E148" s="28"/>
      <c r="F148" s="29"/>
      <c r="G148" s="29">
        <v>-42</v>
      </c>
      <c r="H148" s="27"/>
      <c r="I148" s="27"/>
      <c r="J148" s="27">
        <v>42</v>
      </c>
      <c r="K148" s="27"/>
      <c r="L148" s="27"/>
      <c r="M148" s="27"/>
    </row>
    <row r="149" spans="1:13" s="7" customFormat="1" ht="15.75" customHeight="1" x14ac:dyDescent="0.2">
      <c r="A149" s="92"/>
      <c r="B149" s="92"/>
      <c r="C149" s="93">
        <f>SUM(C147:C148)</f>
        <v>8290</v>
      </c>
      <c r="D149" s="93">
        <f t="shared" ref="D149" si="372">SUM(D147:D148)</f>
        <v>0</v>
      </c>
      <c r="E149" s="93">
        <f t="shared" ref="E149" si="373">SUM(E147:E148)</f>
        <v>0</v>
      </c>
      <c r="F149" s="93">
        <f t="shared" ref="F149" si="374">SUM(F147:F148)</f>
        <v>0</v>
      </c>
      <c r="G149" s="93">
        <f t="shared" ref="G149" si="375">SUM(G147:G148)</f>
        <v>8248</v>
      </c>
      <c r="H149" s="93">
        <f t="shared" ref="H149" si="376">SUM(H147:H148)</f>
        <v>0</v>
      </c>
      <c r="I149" s="93">
        <f t="shared" ref="I149" si="377">SUM(I147:I148)</f>
        <v>0</v>
      </c>
      <c r="J149" s="93">
        <f t="shared" ref="J149" si="378">SUM(J147:J148)</f>
        <v>42</v>
      </c>
      <c r="K149" s="93">
        <f t="shared" ref="K149" si="379">SUM(K147:K148)</f>
        <v>0</v>
      </c>
      <c r="L149" s="93">
        <f t="shared" ref="L149" si="380">SUM(L147:L148)</f>
        <v>0</v>
      </c>
      <c r="M149" s="93">
        <f t="shared" ref="M149" si="381">SUM(M147:M148)</f>
        <v>0</v>
      </c>
    </row>
    <row r="150" spans="1:13" s="7" customFormat="1" ht="15.75" customHeight="1" x14ac:dyDescent="0.2">
      <c r="A150" s="25"/>
      <c r="B150" s="25" t="s">
        <v>97</v>
      </c>
      <c r="C150" s="27">
        <f t="shared" si="371"/>
        <v>28441</v>
      </c>
      <c r="D150" s="27">
        <f t="shared" si="360"/>
        <v>0</v>
      </c>
      <c r="E150" s="30"/>
      <c r="F150" s="27"/>
      <c r="G150" s="27">
        <v>25441</v>
      </c>
      <c r="H150" s="27"/>
      <c r="I150" s="27"/>
      <c r="J150" s="27">
        <v>3000</v>
      </c>
      <c r="K150" s="46"/>
      <c r="L150" s="46"/>
      <c r="M150" s="37"/>
    </row>
    <row r="151" spans="1:13" s="7" customFormat="1" ht="15.75" customHeight="1" x14ac:dyDescent="0.2">
      <c r="A151" s="25"/>
      <c r="B151" s="25"/>
      <c r="C151" s="27">
        <f>D151+G151+H151+I151+J151+K151+L151+M151</f>
        <v>0</v>
      </c>
      <c r="D151" s="27">
        <f>SUM(E151,F151)</f>
        <v>0</v>
      </c>
      <c r="E151" s="28"/>
      <c r="F151" s="29"/>
      <c r="G151" s="29">
        <v>-3648</v>
      </c>
      <c r="H151" s="27"/>
      <c r="I151" s="27"/>
      <c r="J151" s="27">
        <v>3648</v>
      </c>
      <c r="K151" s="27"/>
      <c r="L151" s="27"/>
      <c r="M151" s="27"/>
    </row>
    <row r="152" spans="1:13" s="7" customFormat="1" ht="15.75" customHeight="1" x14ac:dyDescent="0.2">
      <c r="A152" s="92"/>
      <c r="B152" s="92"/>
      <c r="C152" s="93">
        <f>SUM(C150:C151)</f>
        <v>28441</v>
      </c>
      <c r="D152" s="93">
        <f t="shared" ref="D152" si="382">SUM(D150:D151)</f>
        <v>0</v>
      </c>
      <c r="E152" s="93">
        <f t="shared" ref="E152" si="383">SUM(E150:E151)</f>
        <v>0</v>
      </c>
      <c r="F152" s="93">
        <f t="shared" ref="F152" si="384">SUM(F150:F151)</f>
        <v>0</v>
      </c>
      <c r="G152" s="93">
        <f t="shared" ref="G152" si="385">SUM(G150:G151)</f>
        <v>21793</v>
      </c>
      <c r="H152" s="93">
        <f t="shared" ref="H152" si="386">SUM(H150:H151)</f>
        <v>0</v>
      </c>
      <c r="I152" s="93">
        <f t="shared" ref="I152" si="387">SUM(I150:I151)</f>
        <v>0</v>
      </c>
      <c r="J152" s="93">
        <f t="shared" ref="J152" si="388">SUM(J150:J151)</f>
        <v>6648</v>
      </c>
      <c r="K152" s="93">
        <f t="shared" ref="K152" si="389">SUM(K150:K151)</f>
        <v>0</v>
      </c>
      <c r="L152" s="93">
        <f t="shared" ref="L152" si="390">SUM(L150:L151)</f>
        <v>0</v>
      </c>
      <c r="M152" s="93">
        <f t="shared" ref="M152" si="391">SUM(M150:M151)</f>
        <v>0</v>
      </c>
    </row>
    <row r="153" spans="1:13" s="7" customFormat="1" ht="15.75" customHeight="1" x14ac:dyDescent="0.2">
      <c r="A153" s="25"/>
      <c r="B153" s="25" t="s">
        <v>96</v>
      </c>
      <c r="C153" s="27">
        <f t="shared" si="371"/>
        <v>6965</v>
      </c>
      <c r="D153" s="27">
        <f t="shared" si="360"/>
        <v>0</v>
      </c>
      <c r="E153" s="30"/>
      <c r="F153" s="27"/>
      <c r="G153" s="29">
        <v>5965</v>
      </c>
      <c r="H153" s="27"/>
      <c r="I153" s="27"/>
      <c r="J153" s="27">
        <v>1000</v>
      </c>
      <c r="K153" s="46"/>
      <c r="L153" s="46"/>
      <c r="M153" s="37"/>
    </row>
    <row r="154" spans="1:13" s="7" customFormat="1" ht="15.75" customHeight="1" x14ac:dyDescent="0.2">
      <c r="A154" s="25"/>
      <c r="B154" s="25"/>
      <c r="C154" s="27">
        <f>D154+G154+H154+I154+J154+K154+L154+M154</f>
        <v>0</v>
      </c>
      <c r="D154" s="27">
        <f>SUM(E154,F154)</f>
        <v>0</v>
      </c>
      <c r="E154" s="28"/>
      <c r="F154" s="29"/>
      <c r="G154" s="29"/>
      <c r="H154" s="27"/>
      <c r="I154" s="27"/>
      <c r="J154" s="27"/>
      <c r="K154" s="27"/>
      <c r="L154" s="27"/>
      <c r="M154" s="27"/>
    </row>
    <row r="155" spans="1:13" s="7" customFormat="1" ht="15.75" customHeight="1" x14ac:dyDescent="0.2">
      <c r="A155" s="92"/>
      <c r="B155" s="92"/>
      <c r="C155" s="93">
        <f>SUM(C153:C154)</f>
        <v>6965</v>
      </c>
      <c r="D155" s="93">
        <f t="shared" ref="D155" si="392">SUM(D153:D154)</f>
        <v>0</v>
      </c>
      <c r="E155" s="93">
        <f t="shared" ref="E155" si="393">SUM(E153:E154)</f>
        <v>0</v>
      </c>
      <c r="F155" s="93">
        <f t="shared" ref="F155" si="394">SUM(F153:F154)</f>
        <v>0</v>
      </c>
      <c r="G155" s="93">
        <f t="shared" ref="G155" si="395">SUM(G153:G154)</f>
        <v>5965</v>
      </c>
      <c r="H155" s="93">
        <f t="shared" ref="H155" si="396">SUM(H153:H154)</f>
        <v>0</v>
      </c>
      <c r="I155" s="93">
        <f t="shared" ref="I155" si="397">SUM(I153:I154)</f>
        <v>0</v>
      </c>
      <c r="J155" s="93">
        <f t="shared" ref="J155" si="398">SUM(J153:J154)</f>
        <v>1000</v>
      </c>
      <c r="K155" s="93">
        <f t="shared" ref="K155" si="399">SUM(K153:K154)</f>
        <v>0</v>
      </c>
      <c r="L155" s="93">
        <f t="shared" ref="L155" si="400">SUM(L153:L154)</f>
        <v>0</v>
      </c>
      <c r="M155" s="93">
        <f t="shared" ref="M155" si="401">SUM(M153:M154)</f>
        <v>0</v>
      </c>
    </row>
    <row r="156" spans="1:13" s="7" customFormat="1" ht="15.75" customHeight="1" x14ac:dyDescent="0.2">
      <c r="A156" s="25"/>
      <c r="B156" s="25" t="s">
        <v>101</v>
      </c>
      <c r="C156" s="27">
        <f t="shared" si="371"/>
        <v>32055</v>
      </c>
      <c r="D156" s="27">
        <f t="shared" si="360"/>
        <v>0</v>
      </c>
      <c r="E156" s="30"/>
      <c r="F156" s="27"/>
      <c r="G156" s="27">
        <v>32055</v>
      </c>
      <c r="H156" s="27"/>
      <c r="I156" s="27"/>
      <c r="J156" s="27"/>
      <c r="K156" s="46"/>
      <c r="L156" s="46"/>
      <c r="M156" s="37"/>
    </row>
    <row r="157" spans="1:13" s="7" customFormat="1" ht="15.75" customHeight="1" x14ac:dyDescent="0.2">
      <c r="A157" s="25"/>
      <c r="B157" s="25"/>
      <c r="C157" s="27">
        <f>D157+G157+H157+I157+J157+K157+L157+M157</f>
        <v>0</v>
      </c>
      <c r="D157" s="27">
        <f>SUM(E157,F157)</f>
        <v>0</v>
      </c>
      <c r="E157" s="28"/>
      <c r="F157" s="29"/>
      <c r="G157" s="29"/>
      <c r="H157" s="27"/>
      <c r="I157" s="27"/>
      <c r="J157" s="27"/>
      <c r="K157" s="27"/>
      <c r="L157" s="27"/>
      <c r="M157" s="27"/>
    </row>
    <row r="158" spans="1:13" s="7" customFormat="1" ht="15.75" customHeight="1" x14ac:dyDescent="0.2">
      <c r="A158" s="92"/>
      <c r="B158" s="92"/>
      <c r="C158" s="93">
        <f>SUM(C156:C157)</f>
        <v>32055</v>
      </c>
      <c r="D158" s="93">
        <f t="shared" ref="D158" si="402">SUM(D156:D157)</f>
        <v>0</v>
      </c>
      <c r="E158" s="93">
        <f t="shared" ref="E158" si="403">SUM(E156:E157)</f>
        <v>0</v>
      </c>
      <c r="F158" s="93">
        <f t="shared" ref="F158" si="404">SUM(F156:F157)</f>
        <v>0</v>
      </c>
      <c r="G158" s="93">
        <f t="shared" ref="G158" si="405">SUM(G156:G157)</f>
        <v>32055</v>
      </c>
      <c r="H158" s="93">
        <f t="shared" ref="H158" si="406">SUM(H156:H157)</f>
        <v>0</v>
      </c>
      <c r="I158" s="93">
        <f t="shared" ref="I158" si="407">SUM(I156:I157)</f>
        <v>0</v>
      </c>
      <c r="J158" s="93">
        <f t="shared" ref="J158" si="408">SUM(J156:J157)</f>
        <v>0</v>
      </c>
      <c r="K158" s="93">
        <f t="shared" ref="K158" si="409">SUM(K156:K157)</f>
        <v>0</v>
      </c>
      <c r="L158" s="93">
        <f t="shared" ref="L158" si="410">SUM(L156:L157)</f>
        <v>0</v>
      </c>
      <c r="M158" s="93">
        <f t="shared" ref="M158" si="411">SUM(M156:M157)</f>
        <v>0</v>
      </c>
    </row>
    <row r="159" spans="1:13" s="7" customFormat="1" ht="15.75" customHeight="1" x14ac:dyDescent="0.2">
      <c r="A159" s="33"/>
      <c r="B159" s="26" t="s">
        <v>102</v>
      </c>
      <c r="C159" s="27">
        <f t="shared" si="371"/>
        <v>28720</v>
      </c>
      <c r="D159" s="27">
        <f t="shared" si="360"/>
        <v>0</v>
      </c>
      <c r="E159" s="46"/>
      <c r="F159" s="46"/>
      <c r="G159" s="47">
        <v>23620</v>
      </c>
      <c r="H159" s="46"/>
      <c r="I159" s="46"/>
      <c r="J159" s="47">
        <v>5100</v>
      </c>
      <c r="K159" s="46"/>
      <c r="L159" s="46"/>
      <c r="M159" s="37"/>
    </row>
    <row r="160" spans="1:13" s="7" customFormat="1" ht="15.75" customHeight="1" x14ac:dyDescent="0.2">
      <c r="A160" s="25"/>
      <c r="B160" s="25"/>
      <c r="C160" s="27">
        <f>D160+G160+H160+I160+J160+K160+L160+M160</f>
        <v>0</v>
      </c>
      <c r="D160" s="27">
        <f>SUM(E160,F160)</f>
        <v>0</v>
      </c>
      <c r="E160" s="28"/>
      <c r="F160" s="29"/>
      <c r="G160" s="29"/>
      <c r="H160" s="27"/>
      <c r="I160" s="27"/>
      <c r="J160" s="27"/>
      <c r="K160" s="27"/>
      <c r="L160" s="27"/>
      <c r="M160" s="27"/>
    </row>
    <row r="161" spans="1:13" s="7" customFormat="1" ht="15.75" customHeight="1" x14ac:dyDescent="0.2">
      <c r="A161" s="92"/>
      <c r="B161" s="92"/>
      <c r="C161" s="93">
        <f>SUM(C159:C160)</f>
        <v>28720</v>
      </c>
      <c r="D161" s="93">
        <f t="shared" ref="D161" si="412">SUM(D159:D160)</f>
        <v>0</v>
      </c>
      <c r="E161" s="93">
        <f t="shared" ref="E161" si="413">SUM(E159:E160)</f>
        <v>0</v>
      </c>
      <c r="F161" s="93">
        <f t="shared" ref="F161" si="414">SUM(F159:F160)</f>
        <v>0</v>
      </c>
      <c r="G161" s="93">
        <f t="shared" ref="G161" si="415">SUM(G159:G160)</f>
        <v>23620</v>
      </c>
      <c r="H161" s="93">
        <f t="shared" ref="H161" si="416">SUM(H159:H160)</f>
        <v>0</v>
      </c>
      <c r="I161" s="93">
        <f t="shared" ref="I161" si="417">SUM(I159:I160)</f>
        <v>0</v>
      </c>
      <c r="J161" s="93">
        <f t="shared" ref="J161" si="418">SUM(J159:J160)</f>
        <v>5100</v>
      </c>
      <c r="K161" s="93">
        <f t="shared" ref="K161" si="419">SUM(K159:K160)</f>
        <v>0</v>
      </c>
      <c r="L161" s="93">
        <f t="shared" ref="L161" si="420">SUM(L159:L160)</f>
        <v>0</v>
      </c>
      <c r="M161" s="93">
        <f t="shared" ref="M161" si="421">SUM(M159:M160)</f>
        <v>0</v>
      </c>
    </row>
    <row r="162" spans="1:13" s="7" customFormat="1" ht="15.75" customHeight="1" x14ac:dyDescent="0.2">
      <c r="A162" s="33"/>
      <c r="B162" s="26" t="s">
        <v>132</v>
      </c>
      <c r="C162" s="27">
        <f t="shared" si="371"/>
        <v>15812</v>
      </c>
      <c r="D162" s="27">
        <f t="shared" si="360"/>
        <v>0</v>
      </c>
      <c r="E162" s="46"/>
      <c r="F162" s="46"/>
      <c r="G162" s="47">
        <v>15312</v>
      </c>
      <c r="H162" s="46"/>
      <c r="I162" s="46"/>
      <c r="J162" s="47">
        <v>500</v>
      </c>
      <c r="K162" s="46"/>
      <c r="L162" s="46"/>
      <c r="M162" s="37"/>
    </row>
    <row r="163" spans="1:13" s="7" customFormat="1" ht="15.75" customHeight="1" x14ac:dyDescent="0.2">
      <c r="A163" s="25"/>
      <c r="B163" s="25"/>
      <c r="C163" s="27">
        <f>D163+G163+H163+I163+J163+K163+L163+M163</f>
        <v>2499</v>
      </c>
      <c r="D163" s="27">
        <f>SUM(E163,F163)</f>
        <v>0</v>
      </c>
      <c r="E163" s="28"/>
      <c r="F163" s="29"/>
      <c r="G163" s="29">
        <v>2999</v>
      </c>
      <c r="H163" s="27"/>
      <c r="I163" s="27"/>
      <c r="J163" s="27">
        <v>-500</v>
      </c>
      <c r="K163" s="27"/>
      <c r="L163" s="27"/>
      <c r="M163" s="27"/>
    </row>
    <row r="164" spans="1:13" s="7" customFormat="1" ht="15.75" customHeight="1" x14ac:dyDescent="0.2">
      <c r="A164" s="92"/>
      <c r="B164" s="92"/>
      <c r="C164" s="93">
        <f>SUM(C162:C163)</f>
        <v>18311</v>
      </c>
      <c r="D164" s="93">
        <f t="shared" ref="D164" si="422">SUM(D162:D163)</f>
        <v>0</v>
      </c>
      <c r="E164" s="93">
        <f t="shared" ref="E164" si="423">SUM(E162:E163)</f>
        <v>0</v>
      </c>
      <c r="F164" s="93">
        <f t="shared" ref="F164" si="424">SUM(F162:F163)</f>
        <v>0</v>
      </c>
      <c r="G164" s="93">
        <f t="shared" ref="G164" si="425">SUM(G162:G163)</f>
        <v>18311</v>
      </c>
      <c r="H164" s="93">
        <f t="shared" ref="H164" si="426">SUM(H162:H163)</f>
        <v>0</v>
      </c>
      <c r="I164" s="93">
        <f t="shared" ref="I164" si="427">SUM(I162:I163)</f>
        <v>0</v>
      </c>
      <c r="J164" s="93">
        <f t="shared" ref="J164" si="428">SUM(J162:J163)</f>
        <v>0</v>
      </c>
      <c r="K164" s="93">
        <f t="shared" ref="K164" si="429">SUM(K162:K163)</f>
        <v>0</v>
      </c>
      <c r="L164" s="93">
        <f t="shared" ref="L164" si="430">SUM(L162:L163)</f>
        <v>0</v>
      </c>
      <c r="M164" s="93">
        <f t="shared" ref="M164" si="431">SUM(M162:M163)</f>
        <v>0</v>
      </c>
    </row>
    <row r="165" spans="1:13" s="7" customFormat="1" ht="15.75" customHeight="1" x14ac:dyDescent="0.2">
      <c r="A165" s="33"/>
      <c r="B165" s="26" t="s">
        <v>133</v>
      </c>
      <c r="C165" s="27">
        <f t="shared" si="371"/>
        <v>9530</v>
      </c>
      <c r="D165" s="27">
        <f t="shared" si="360"/>
        <v>0</v>
      </c>
      <c r="E165" s="46"/>
      <c r="F165" s="46"/>
      <c r="G165" s="47">
        <v>8530</v>
      </c>
      <c r="H165" s="46"/>
      <c r="I165" s="46"/>
      <c r="J165" s="47">
        <v>1000</v>
      </c>
      <c r="K165" s="46"/>
      <c r="L165" s="46"/>
      <c r="M165" s="37"/>
    </row>
    <row r="166" spans="1:13" s="7" customFormat="1" ht="15.75" customHeight="1" x14ac:dyDescent="0.2">
      <c r="A166" s="25"/>
      <c r="B166" s="25"/>
      <c r="C166" s="27">
        <f>D166+G166+H166+I166+J166+K166+L166+M166</f>
        <v>0</v>
      </c>
      <c r="D166" s="27">
        <f>SUM(E166,F166)</f>
        <v>0</v>
      </c>
      <c r="E166" s="28"/>
      <c r="F166" s="29"/>
      <c r="G166" s="29"/>
      <c r="H166" s="27"/>
      <c r="I166" s="27"/>
      <c r="J166" s="27"/>
      <c r="K166" s="27"/>
      <c r="L166" s="27"/>
      <c r="M166" s="27"/>
    </row>
    <row r="167" spans="1:13" s="7" customFormat="1" ht="15.75" customHeight="1" x14ac:dyDescent="0.2">
      <c r="A167" s="92"/>
      <c r="B167" s="92"/>
      <c r="C167" s="93">
        <f>SUM(C165:C166)</f>
        <v>9530</v>
      </c>
      <c r="D167" s="93">
        <f t="shared" ref="D167" si="432">SUM(D165:D166)</f>
        <v>0</v>
      </c>
      <c r="E167" s="93">
        <f t="shared" ref="E167" si="433">SUM(E165:E166)</f>
        <v>0</v>
      </c>
      <c r="F167" s="93">
        <f t="shared" ref="F167" si="434">SUM(F165:F166)</f>
        <v>0</v>
      </c>
      <c r="G167" s="93">
        <f t="shared" ref="G167" si="435">SUM(G165:G166)</f>
        <v>8530</v>
      </c>
      <c r="H167" s="93">
        <f t="shared" ref="H167" si="436">SUM(H165:H166)</f>
        <v>0</v>
      </c>
      <c r="I167" s="93">
        <f t="shared" ref="I167" si="437">SUM(I165:I166)</f>
        <v>0</v>
      </c>
      <c r="J167" s="93">
        <f t="shared" ref="J167" si="438">SUM(J165:J166)</f>
        <v>1000</v>
      </c>
      <c r="K167" s="93">
        <f t="shared" ref="K167" si="439">SUM(K165:K166)</f>
        <v>0</v>
      </c>
      <c r="L167" s="93">
        <f t="shared" ref="L167" si="440">SUM(L165:L166)</f>
        <v>0</v>
      </c>
      <c r="M167" s="93">
        <f t="shared" ref="M167" si="441">SUM(M165:M166)</f>
        <v>0</v>
      </c>
    </row>
    <row r="168" spans="1:13" s="7" customFormat="1" ht="15.75" customHeight="1" x14ac:dyDescent="0.2">
      <c r="A168" s="33"/>
      <c r="B168" s="26" t="s">
        <v>88</v>
      </c>
      <c r="C168" s="27">
        <f t="shared" si="371"/>
        <v>42640</v>
      </c>
      <c r="D168" s="27">
        <f t="shared" si="360"/>
        <v>0</v>
      </c>
      <c r="E168" s="46"/>
      <c r="F168" s="46"/>
      <c r="G168" s="47">
        <v>42640</v>
      </c>
      <c r="H168" s="46"/>
      <c r="I168" s="46"/>
      <c r="J168" s="47">
        <v>0</v>
      </c>
      <c r="K168" s="46"/>
      <c r="L168" s="46"/>
      <c r="M168" s="37"/>
    </row>
    <row r="169" spans="1:13" s="7" customFormat="1" ht="15.75" customHeight="1" x14ac:dyDescent="0.2">
      <c r="A169" s="25"/>
      <c r="B169" s="25"/>
      <c r="C169" s="27">
        <f>D169+G169+H169+I169+J169+K169+L169+M169</f>
        <v>100</v>
      </c>
      <c r="D169" s="27">
        <f>SUM(E169,F169)</f>
        <v>0</v>
      </c>
      <c r="E169" s="28"/>
      <c r="F169" s="29"/>
      <c r="G169" s="29">
        <v>100</v>
      </c>
      <c r="H169" s="27"/>
      <c r="I169" s="27"/>
      <c r="J169" s="27"/>
      <c r="K169" s="27"/>
      <c r="L169" s="27"/>
      <c r="M169" s="27"/>
    </row>
    <row r="170" spans="1:13" s="7" customFormat="1" ht="15.75" customHeight="1" x14ac:dyDescent="0.2">
      <c r="A170" s="92"/>
      <c r="B170" s="92"/>
      <c r="C170" s="93">
        <f>SUM(C168:C169)</f>
        <v>42740</v>
      </c>
      <c r="D170" s="93">
        <f t="shared" ref="D170" si="442">SUM(D168:D169)</f>
        <v>0</v>
      </c>
      <c r="E170" s="93">
        <f t="shared" ref="E170" si="443">SUM(E168:E169)</f>
        <v>0</v>
      </c>
      <c r="F170" s="93">
        <f t="shared" ref="F170" si="444">SUM(F168:F169)</f>
        <v>0</v>
      </c>
      <c r="G170" s="93">
        <f t="shared" ref="G170" si="445">SUM(G168:G169)</f>
        <v>42740</v>
      </c>
      <c r="H170" s="93">
        <f t="shared" ref="H170" si="446">SUM(H168:H169)</f>
        <v>0</v>
      </c>
      <c r="I170" s="93">
        <f t="shared" ref="I170" si="447">SUM(I168:I169)</f>
        <v>0</v>
      </c>
      <c r="J170" s="93">
        <f t="shared" ref="J170" si="448">SUM(J168:J169)</f>
        <v>0</v>
      </c>
      <c r="K170" s="93">
        <f t="shared" ref="K170" si="449">SUM(K168:K169)</f>
        <v>0</v>
      </c>
      <c r="L170" s="93">
        <f t="shared" ref="L170" si="450">SUM(L168:L169)</f>
        <v>0</v>
      </c>
      <c r="M170" s="93">
        <f t="shared" ref="M170" si="451">SUM(M168:M169)</f>
        <v>0</v>
      </c>
    </row>
    <row r="171" spans="1:13" s="7" customFormat="1" ht="15.75" customHeight="1" x14ac:dyDescent="0.2">
      <c r="A171" s="33"/>
      <c r="B171" s="26" t="s">
        <v>109</v>
      </c>
      <c r="C171" s="27">
        <f t="shared" si="371"/>
        <v>16220</v>
      </c>
      <c r="D171" s="27">
        <f t="shared" si="360"/>
        <v>0</v>
      </c>
      <c r="E171" s="46"/>
      <c r="F171" s="46"/>
      <c r="G171" s="47">
        <v>15900</v>
      </c>
      <c r="H171" s="46"/>
      <c r="I171" s="46"/>
      <c r="J171" s="47">
        <v>320</v>
      </c>
      <c r="K171" s="46"/>
      <c r="L171" s="46"/>
      <c r="M171" s="37"/>
    </row>
    <row r="172" spans="1:13" s="7" customFormat="1" ht="15.75" customHeight="1" x14ac:dyDescent="0.2">
      <c r="A172" s="25"/>
      <c r="B172" s="25"/>
      <c r="C172" s="27">
        <f>D172+G172+H172+I172+J172+K172+L172+M172</f>
        <v>0</v>
      </c>
      <c r="D172" s="27">
        <f>SUM(E172,F172)</f>
        <v>0</v>
      </c>
      <c r="E172" s="28"/>
      <c r="F172" s="29"/>
      <c r="G172" s="29"/>
      <c r="H172" s="27"/>
      <c r="I172" s="27"/>
      <c r="J172" s="27"/>
      <c r="K172" s="27"/>
      <c r="L172" s="27"/>
      <c r="M172" s="27"/>
    </row>
    <row r="173" spans="1:13" s="7" customFormat="1" ht="15.75" customHeight="1" x14ac:dyDescent="0.2">
      <c r="A173" s="92"/>
      <c r="B173" s="92"/>
      <c r="C173" s="93">
        <f>SUM(C171:C172)</f>
        <v>16220</v>
      </c>
      <c r="D173" s="93">
        <f t="shared" ref="D173" si="452">SUM(D171:D172)</f>
        <v>0</v>
      </c>
      <c r="E173" s="93">
        <f t="shared" ref="E173" si="453">SUM(E171:E172)</f>
        <v>0</v>
      </c>
      <c r="F173" s="93">
        <f t="shared" ref="F173" si="454">SUM(F171:F172)</f>
        <v>0</v>
      </c>
      <c r="G173" s="93">
        <f t="shared" ref="G173" si="455">SUM(G171:G172)</f>
        <v>15900</v>
      </c>
      <c r="H173" s="93">
        <f t="shared" ref="H173" si="456">SUM(H171:H172)</f>
        <v>0</v>
      </c>
      <c r="I173" s="93">
        <f t="shared" ref="I173" si="457">SUM(I171:I172)</f>
        <v>0</v>
      </c>
      <c r="J173" s="93">
        <f t="shared" ref="J173" si="458">SUM(J171:J172)</f>
        <v>320</v>
      </c>
      <c r="K173" s="93">
        <f t="shared" ref="K173" si="459">SUM(K171:K172)</f>
        <v>0</v>
      </c>
      <c r="L173" s="93">
        <f t="shared" ref="L173" si="460">SUM(L171:L172)</f>
        <v>0</v>
      </c>
      <c r="M173" s="93">
        <f t="shared" ref="M173" si="461">SUM(M171:M172)</f>
        <v>0</v>
      </c>
    </row>
    <row r="174" spans="1:13" s="7" customFormat="1" ht="15.75" customHeight="1" x14ac:dyDescent="0.2">
      <c r="A174" s="32" t="s">
        <v>103</v>
      </c>
      <c r="B174" s="32" t="s">
        <v>104</v>
      </c>
      <c r="C174" s="34">
        <f>SUM(C177,C180,C183,C186,C189,C190)</f>
        <v>2095708</v>
      </c>
      <c r="D174" s="34">
        <f t="shared" ref="D174:M174" si="462">SUM(D177,D180,D183,D186,D189,D190)</f>
        <v>124655</v>
      </c>
      <c r="E174" s="34">
        <f t="shared" si="462"/>
        <v>100454</v>
      </c>
      <c r="F174" s="34">
        <f t="shared" si="462"/>
        <v>24201</v>
      </c>
      <c r="G174" s="34">
        <f t="shared" si="462"/>
        <v>144730</v>
      </c>
      <c r="H174" s="34">
        <f t="shared" si="462"/>
        <v>8000</v>
      </c>
      <c r="I174" s="34">
        <f t="shared" si="462"/>
        <v>0</v>
      </c>
      <c r="J174" s="34">
        <f t="shared" si="462"/>
        <v>1818243</v>
      </c>
      <c r="K174" s="34">
        <f t="shared" si="462"/>
        <v>0</v>
      </c>
      <c r="L174" s="34">
        <f t="shared" si="462"/>
        <v>80</v>
      </c>
      <c r="M174" s="34">
        <f t="shared" si="462"/>
        <v>0</v>
      </c>
    </row>
    <row r="175" spans="1:13" s="7" customFormat="1" ht="15.75" customHeight="1" x14ac:dyDescent="0.2">
      <c r="A175" s="25"/>
      <c r="B175" s="25"/>
      <c r="C175" s="27">
        <f>D175+G175+H175+I175+J175+K175+L175+M175</f>
        <v>-295372</v>
      </c>
      <c r="D175" s="27">
        <f>SUM(E175,F175)</f>
        <v>0</v>
      </c>
      <c r="E175" s="28">
        <f>SUM(E178,E181,E184,E187)</f>
        <v>-348</v>
      </c>
      <c r="F175" s="28">
        <f>SUM(F178,F181,F184,F187)</f>
        <v>348</v>
      </c>
      <c r="G175" s="28">
        <f>SUM(G178,G181,G184,G187)</f>
        <v>-74769</v>
      </c>
      <c r="H175" s="28">
        <f t="shared" ref="H175:M175" si="463">SUM(H178,H181,H187)</f>
        <v>0</v>
      </c>
      <c r="I175" s="28">
        <f t="shared" si="463"/>
        <v>0</v>
      </c>
      <c r="J175" s="28">
        <f>SUM(J178,J181,J184,J187)</f>
        <v>-220603</v>
      </c>
      <c r="K175" s="28">
        <f t="shared" si="463"/>
        <v>0</v>
      </c>
      <c r="L175" s="28">
        <f t="shared" si="463"/>
        <v>0</v>
      </c>
      <c r="M175" s="28">
        <f t="shared" si="463"/>
        <v>0</v>
      </c>
    </row>
    <row r="176" spans="1:13" s="7" customFormat="1" ht="15.75" customHeight="1" x14ac:dyDescent="0.2">
      <c r="A176" s="92"/>
      <c r="B176" s="92"/>
      <c r="C176" s="95">
        <f>SUM(C174,C175)</f>
        <v>1800336</v>
      </c>
      <c r="D176" s="95">
        <f t="shared" ref="D176:M176" si="464">SUM(D174,D175)</f>
        <v>124655</v>
      </c>
      <c r="E176" s="95">
        <f t="shared" si="464"/>
        <v>100106</v>
      </c>
      <c r="F176" s="95">
        <f t="shared" si="464"/>
        <v>24549</v>
      </c>
      <c r="G176" s="95">
        <f t="shared" si="464"/>
        <v>69961</v>
      </c>
      <c r="H176" s="95">
        <f t="shared" si="464"/>
        <v>8000</v>
      </c>
      <c r="I176" s="95">
        <f t="shared" si="464"/>
        <v>0</v>
      </c>
      <c r="J176" s="95">
        <f t="shared" si="464"/>
        <v>1597640</v>
      </c>
      <c r="K176" s="95">
        <f t="shared" si="464"/>
        <v>0</v>
      </c>
      <c r="L176" s="95">
        <f t="shared" si="464"/>
        <v>80</v>
      </c>
      <c r="M176" s="95">
        <f t="shared" si="464"/>
        <v>0</v>
      </c>
    </row>
    <row r="177" spans="1:13" s="7" customFormat="1" ht="15.75" customHeight="1" x14ac:dyDescent="0.2">
      <c r="A177" s="25"/>
      <c r="B177" s="26" t="s">
        <v>168</v>
      </c>
      <c r="C177" s="29">
        <f t="shared" ref="C177:C190" si="465">SUM(D177,G177,H177:M177)</f>
        <v>496414</v>
      </c>
      <c r="D177" s="29">
        <f>SUM(E177:F177)</f>
        <v>120452</v>
      </c>
      <c r="E177" s="28">
        <v>97068</v>
      </c>
      <c r="F177" s="29">
        <v>23384</v>
      </c>
      <c r="G177" s="29">
        <v>117900</v>
      </c>
      <c r="H177" s="29">
        <v>8000</v>
      </c>
      <c r="I177" s="29"/>
      <c r="J177" s="29">
        <v>250062</v>
      </c>
      <c r="K177" s="29"/>
      <c r="L177" s="46"/>
      <c r="M177" s="37"/>
    </row>
    <row r="178" spans="1:13" s="7" customFormat="1" ht="15.75" customHeight="1" x14ac:dyDescent="0.2">
      <c r="A178" s="25"/>
      <c r="B178" s="25"/>
      <c r="C178" s="27">
        <f>D178+G178+H178+I178+J178+K178+L178+M178</f>
        <v>-297671</v>
      </c>
      <c r="D178" s="27">
        <f>SUM(E178,F178)</f>
        <v>0</v>
      </c>
      <c r="E178" s="28">
        <v>-348</v>
      </c>
      <c r="F178" s="29">
        <v>348</v>
      </c>
      <c r="G178" s="29">
        <v>-74769</v>
      </c>
      <c r="H178" s="27"/>
      <c r="I178" s="27"/>
      <c r="J178" s="27">
        <v>-222902</v>
      </c>
      <c r="K178" s="27"/>
      <c r="L178" s="27"/>
      <c r="M178" s="27"/>
    </row>
    <row r="179" spans="1:13" s="7" customFormat="1" ht="15.75" customHeight="1" x14ac:dyDescent="0.2">
      <c r="A179" s="92"/>
      <c r="B179" s="92"/>
      <c r="C179" s="93">
        <f>SUM(C177:C178)</f>
        <v>198743</v>
      </c>
      <c r="D179" s="93">
        <f t="shared" ref="D179" si="466">SUM(D177:D178)</f>
        <v>120452</v>
      </c>
      <c r="E179" s="93">
        <f t="shared" ref="E179" si="467">SUM(E177:E178)</f>
        <v>96720</v>
      </c>
      <c r="F179" s="93">
        <f t="shared" ref="F179" si="468">SUM(F177:F178)</f>
        <v>23732</v>
      </c>
      <c r="G179" s="93">
        <f t="shared" ref="G179" si="469">SUM(G177:G178)</f>
        <v>43131</v>
      </c>
      <c r="H179" s="93">
        <f t="shared" ref="H179" si="470">SUM(H177:H178)</f>
        <v>8000</v>
      </c>
      <c r="I179" s="93">
        <f t="shared" ref="I179" si="471">SUM(I177:I178)</f>
        <v>0</v>
      </c>
      <c r="J179" s="93">
        <f t="shared" ref="J179" si="472">SUM(J177:J178)</f>
        <v>27160</v>
      </c>
      <c r="K179" s="93">
        <f t="shared" ref="K179" si="473">SUM(K177:K178)</f>
        <v>0</v>
      </c>
      <c r="L179" s="93">
        <f t="shared" ref="L179" si="474">SUM(L177:L178)</f>
        <v>0</v>
      </c>
      <c r="M179" s="93">
        <f t="shared" ref="M179" si="475">SUM(M177:M178)</f>
        <v>0</v>
      </c>
    </row>
    <row r="180" spans="1:13" s="7" customFormat="1" ht="15.75" customHeight="1" x14ac:dyDescent="0.2">
      <c r="A180" s="25"/>
      <c r="B180" s="25" t="s">
        <v>206</v>
      </c>
      <c r="C180" s="27">
        <f t="shared" si="465"/>
        <v>1562379</v>
      </c>
      <c r="D180" s="27">
        <f t="shared" ref="D180:D183" si="476">SUM(E180:F180)</f>
        <v>0</v>
      </c>
      <c r="E180" s="30"/>
      <c r="F180" s="27"/>
      <c r="G180" s="27"/>
      <c r="H180" s="27"/>
      <c r="I180" s="27"/>
      <c r="J180" s="27">
        <v>1562379</v>
      </c>
      <c r="K180" s="27"/>
      <c r="L180" s="46"/>
      <c r="M180" s="37"/>
    </row>
    <row r="181" spans="1:13" s="7" customFormat="1" ht="15.75" customHeight="1" x14ac:dyDescent="0.2">
      <c r="A181" s="25"/>
      <c r="B181" s="25"/>
      <c r="C181" s="27">
        <f>D181+G181+H181+I181+J181+K181+L181+M181</f>
        <v>2299</v>
      </c>
      <c r="D181" s="27">
        <f>SUM(E181,F181)</f>
        <v>0</v>
      </c>
      <c r="E181" s="28"/>
      <c r="F181" s="29"/>
      <c r="G181" s="29"/>
      <c r="H181" s="27"/>
      <c r="I181" s="27"/>
      <c r="J181" s="27">
        <v>2299</v>
      </c>
      <c r="K181" s="27"/>
      <c r="L181" s="27"/>
      <c r="M181" s="27"/>
    </row>
    <row r="182" spans="1:13" s="7" customFormat="1" ht="15.75" customHeight="1" x14ac:dyDescent="0.2">
      <c r="A182" s="92"/>
      <c r="B182" s="92"/>
      <c r="C182" s="93">
        <f>SUM(C180:C181)</f>
        <v>1564678</v>
      </c>
      <c r="D182" s="93">
        <f t="shared" ref="D182" si="477">SUM(D180:D181)</f>
        <v>0</v>
      </c>
      <c r="E182" s="93">
        <f t="shared" ref="E182" si="478">SUM(E180:E181)</f>
        <v>0</v>
      </c>
      <c r="F182" s="93">
        <f t="shared" ref="F182" si="479">SUM(F180:F181)</f>
        <v>0</v>
      </c>
      <c r="G182" s="93">
        <f t="shared" ref="G182" si="480">SUM(G180:G181)</f>
        <v>0</v>
      </c>
      <c r="H182" s="93">
        <f t="shared" ref="H182" si="481">SUM(H180:H181)</f>
        <v>0</v>
      </c>
      <c r="I182" s="93">
        <f t="shared" ref="I182" si="482">SUM(I180:I181)</f>
        <v>0</v>
      </c>
      <c r="J182" s="93">
        <f t="shared" ref="J182" si="483">SUM(J180:J181)</f>
        <v>1564678</v>
      </c>
      <c r="K182" s="93">
        <f t="shared" ref="K182" si="484">SUM(K180:K181)</f>
        <v>0</v>
      </c>
      <c r="L182" s="93">
        <f t="shared" ref="L182" si="485">SUM(L180:L181)</f>
        <v>0</v>
      </c>
      <c r="M182" s="93">
        <f t="shared" ref="M182" si="486">SUM(M180:M181)</f>
        <v>0</v>
      </c>
    </row>
    <row r="183" spans="1:13" s="7" customFormat="1" ht="15.75" customHeight="1" x14ac:dyDescent="0.2">
      <c r="A183" s="25"/>
      <c r="B183" s="25" t="s">
        <v>240</v>
      </c>
      <c r="C183" s="27">
        <f t="shared" si="465"/>
        <v>1844</v>
      </c>
      <c r="D183" s="27">
        <f t="shared" si="476"/>
        <v>1844</v>
      </c>
      <c r="E183" s="30">
        <v>1486</v>
      </c>
      <c r="F183" s="27">
        <v>358</v>
      </c>
      <c r="G183" s="27"/>
      <c r="H183" s="27"/>
      <c r="I183" s="27"/>
      <c r="J183" s="27"/>
      <c r="K183" s="27"/>
      <c r="L183" s="46"/>
      <c r="M183" s="37"/>
    </row>
    <row r="184" spans="1:13" s="7" customFormat="1" ht="15.75" customHeight="1" x14ac:dyDescent="0.2">
      <c r="A184" s="25"/>
      <c r="B184" s="25"/>
      <c r="C184" s="27">
        <f>D184+G184+H184+I184+J184+K184+L184+M184</f>
        <v>0</v>
      </c>
      <c r="D184" s="27">
        <f>SUM(E184,F184)</f>
        <v>0</v>
      </c>
      <c r="E184" s="28"/>
      <c r="F184" s="29"/>
      <c r="G184" s="29"/>
      <c r="H184" s="27"/>
      <c r="I184" s="27"/>
      <c r="J184" s="27"/>
      <c r="K184" s="27"/>
      <c r="L184" s="27"/>
      <c r="M184" s="27"/>
    </row>
    <row r="185" spans="1:13" s="7" customFormat="1" ht="15.75" customHeight="1" x14ac:dyDescent="0.2">
      <c r="A185" s="92"/>
      <c r="B185" s="92"/>
      <c r="C185" s="93">
        <f>SUM(C183:C184)</f>
        <v>1844</v>
      </c>
      <c r="D185" s="93">
        <f t="shared" ref="D185:M185" si="487">SUM(D183:D184)</f>
        <v>1844</v>
      </c>
      <c r="E185" s="93">
        <f t="shared" si="487"/>
        <v>1486</v>
      </c>
      <c r="F185" s="93">
        <f t="shared" si="487"/>
        <v>358</v>
      </c>
      <c r="G185" s="93">
        <f t="shared" si="487"/>
        <v>0</v>
      </c>
      <c r="H185" s="93">
        <f t="shared" si="487"/>
        <v>0</v>
      </c>
      <c r="I185" s="93">
        <f t="shared" si="487"/>
        <v>0</v>
      </c>
      <c r="J185" s="93">
        <f t="shared" si="487"/>
        <v>0</v>
      </c>
      <c r="K185" s="93">
        <f t="shared" si="487"/>
        <v>0</v>
      </c>
      <c r="L185" s="93">
        <f t="shared" si="487"/>
        <v>0</v>
      </c>
      <c r="M185" s="93">
        <f t="shared" si="487"/>
        <v>0</v>
      </c>
    </row>
    <row r="186" spans="1:13" s="7" customFormat="1" ht="15.75" customHeight="1" x14ac:dyDescent="0.2">
      <c r="A186" s="25"/>
      <c r="B186" s="25" t="s">
        <v>192</v>
      </c>
      <c r="C186" s="27">
        <f t="shared" si="465"/>
        <v>35071</v>
      </c>
      <c r="D186" s="27">
        <f>SUM(E186:F186)</f>
        <v>2359</v>
      </c>
      <c r="E186" s="30">
        <v>1900</v>
      </c>
      <c r="F186" s="27">
        <v>459</v>
      </c>
      <c r="G186" s="27">
        <v>26830</v>
      </c>
      <c r="H186" s="27"/>
      <c r="I186" s="27"/>
      <c r="J186" s="27">
        <v>5802</v>
      </c>
      <c r="K186" s="27"/>
      <c r="L186" s="47">
        <v>80</v>
      </c>
      <c r="M186" s="29"/>
    </row>
    <row r="187" spans="1:13" s="7" customFormat="1" ht="15.75" customHeight="1" x14ac:dyDescent="0.2">
      <c r="A187" s="25"/>
      <c r="B187" s="25"/>
      <c r="C187" s="27">
        <f>D187+G187+H187+I187+J187+K187+L187+M187</f>
        <v>0</v>
      </c>
      <c r="D187" s="27">
        <f>SUM(E187,F187)</f>
        <v>0</v>
      </c>
      <c r="E187" s="28"/>
      <c r="F187" s="29"/>
      <c r="G187" s="29"/>
      <c r="H187" s="27"/>
      <c r="I187" s="27"/>
      <c r="J187" s="27"/>
      <c r="K187" s="27"/>
      <c r="L187" s="27"/>
      <c r="M187" s="27"/>
    </row>
    <row r="188" spans="1:13" s="7" customFormat="1" ht="15.75" customHeight="1" x14ac:dyDescent="0.2">
      <c r="A188" s="92"/>
      <c r="B188" s="92"/>
      <c r="C188" s="93">
        <f>SUM(C186:C187)</f>
        <v>35071</v>
      </c>
      <c r="D188" s="93">
        <f t="shared" ref="D188" si="488">SUM(D186:D187)</f>
        <v>2359</v>
      </c>
      <c r="E188" s="93">
        <f t="shared" ref="E188" si="489">SUM(E186:E187)</f>
        <v>1900</v>
      </c>
      <c r="F188" s="93">
        <f t="shared" ref="F188" si="490">SUM(F186:F187)</f>
        <v>459</v>
      </c>
      <c r="G188" s="93">
        <f t="shared" ref="G188" si="491">SUM(G186:G187)</f>
        <v>26830</v>
      </c>
      <c r="H188" s="93">
        <f t="shared" ref="H188" si="492">SUM(H186:H187)</f>
        <v>0</v>
      </c>
      <c r="I188" s="93">
        <f t="shared" ref="I188" si="493">SUM(I186:I187)</f>
        <v>0</v>
      </c>
      <c r="J188" s="93">
        <f t="shared" ref="J188" si="494">SUM(J186:J187)</f>
        <v>5802</v>
      </c>
      <c r="K188" s="93">
        <f t="shared" ref="K188" si="495">SUM(K186:K187)</f>
        <v>0</v>
      </c>
      <c r="L188" s="93">
        <f t="shared" ref="L188" si="496">SUM(L186:L187)</f>
        <v>80</v>
      </c>
      <c r="M188" s="93">
        <f t="shared" ref="M188" si="497">SUM(M186:M187)</f>
        <v>0</v>
      </c>
    </row>
    <row r="189" spans="1:13" s="7" customFormat="1" ht="15.75" customHeight="1" x14ac:dyDescent="0.2">
      <c r="A189" s="25"/>
      <c r="B189" s="25" t="s">
        <v>238</v>
      </c>
      <c r="C189" s="27">
        <f t="shared" si="465"/>
        <v>0</v>
      </c>
      <c r="D189" s="27">
        <f t="shared" ref="D189:D190" si="498">SUM(E189:F189)</f>
        <v>0</v>
      </c>
      <c r="E189" s="30"/>
      <c r="F189" s="27"/>
      <c r="G189" s="27"/>
      <c r="H189" s="27"/>
      <c r="I189" s="27"/>
      <c r="J189" s="27"/>
      <c r="K189" s="27"/>
      <c r="L189" s="47"/>
      <c r="M189" s="29"/>
    </row>
    <row r="190" spans="1:13" s="7" customFormat="1" ht="15.75" customHeight="1" x14ac:dyDescent="0.2">
      <c r="A190" s="25"/>
      <c r="B190" s="25" t="s">
        <v>239</v>
      </c>
      <c r="C190" s="27">
        <f t="shared" si="465"/>
        <v>0</v>
      </c>
      <c r="D190" s="27">
        <f t="shared" si="498"/>
        <v>0</v>
      </c>
      <c r="E190" s="30"/>
      <c r="F190" s="27"/>
      <c r="G190" s="27"/>
      <c r="H190" s="27"/>
      <c r="I190" s="27"/>
      <c r="J190" s="27"/>
      <c r="K190" s="27"/>
      <c r="L190" s="47"/>
      <c r="M190" s="29"/>
    </row>
    <row r="191" spans="1:13" s="7" customFormat="1" ht="15.75" customHeight="1" x14ac:dyDescent="0.2">
      <c r="A191" s="32" t="s">
        <v>105</v>
      </c>
      <c r="B191" s="32" t="s">
        <v>106</v>
      </c>
      <c r="C191" s="34">
        <f t="shared" ref="C191:M191" si="499">SUM(C192:C192)</f>
        <v>92000</v>
      </c>
      <c r="D191" s="34">
        <f t="shared" si="499"/>
        <v>0</v>
      </c>
      <c r="E191" s="34">
        <f t="shared" si="499"/>
        <v>0</v>
      </c>
      <c r="F191" s="34">
        <f t="shared" si="499"/>
        <v>0</v>
      </c>
      <c r="G191" s="34">
        <f t="shared" si="499"/>
        <v>0</v>
      </c>
      <c r="H191" s="34">
        <f t="shared" si="499"/>
        <v>80000</v>
      </c>
      <c r="I191" s="34">
        <f t="shared" si="499"/>
        <v>0</v>
      </c>
      <c r="J191" s="34">
        <f t="shared" si="499"/>
        <v>12000</v>
      </c>
      <c r="K191" s="34">
        <f t="shared" si="499"/>
        <v>0</v>
      </c>
      <c r="L191" s="34">
        <f t="shared" si="499"/>
        <v>0</v>
      </c>
      <c r="M191" s="34">
        <f t="shared" si="499"/>
        <v>0</v>
      </c>
    </row>
    <row r="192" spans="1:13" s="7" customFormat="1" ht="29.25" customHeight="1" x14ac:dyDescent="0.2">
      <c r="A192" s="25"/>
      <c r="B192" s="25" t="s">
        <v>143</v>
      </c>
      <c r="C192" s="27">
        <f>SUM(D192,G192,H192:M192)</f>
        <v>92000</v>
      </c>
      <c r="D192" s="27">
        <f>SUM(E192:F192)</f>
        <v>0</v>
      </c>
      <c r="E192" s="30"/>
      <c r="F192" s="27"/>
      <c r="G192" s="27"/>
      <c r="H192" s="29">
        <v>80000</v>
      </c>
      <c r="I192" s="27"/>
      <c r="J192" s="27">
        <v>12000</v>
      </c>
      <c r="K192" s="27"/>
      <c r="L192" s="46"/>
      <c r="M192" s="37"/>
    </row>
    <row r="193" spans="1:13" s="7" customFormat="1" ht="15.75" customHeight="1" x14ac:dyDescent="0.2">
      <c r="A193" s="25"/>
      <c r="B193" s="25"/>
      <c r="C193" s="27">
        <f>D193+G193+H193+I193+J193+K193+L193+M193</f>
        <v>0</v>
      </c>
      <c r="D193" s="27">
        <f>SUM(E193,F193)</f>
        <v>0</v>
      </c>
      <c r="E193" s="28"/>
      <c r="F193" s="29"/>
      <c r="G193" s="29"/>
      <c r="H193" s="27"/>
      <c r="I193" s="27"/>
      <c r="J193" s="27"/>
      <c r="K193" s="27"/>
      <c r="L193" s="27"/>
      <c r="M193" s="27"/>
    </row>
    <row r="194" spans="1:13" s="7" customFormat="1" ht="15.75" customHeight="1" x14ac:dyDescent="0.2">
      <c r="A194" s="94"/>
      <c r="B194" s="94"/>
      <c r="C194" s="95">
        <f>SUM(C192:C193)</f>
        <v>92000</v>
      </c>
      <c r="D194" s="95">
        <f t="shared" ref="D194" si="500">SUM(D192:D193)</f>
        <v>0</v>
      </c>
      <c r="E194" s="95">
        <f t="shared" ref="E194" si="501">SUM(E192:E193)</f>
        <v>0</v>
      </c>
      <c r="F194" s="95">
        <f t="shared" ref="F194" si="502">SUM(F192:F193)</f>
        <v>0</v>
      </c>
      <c r="G194" s="95">
        <f t="shared" ref="G194" si="503">SUM(G192:G193)</f>
        <v>0</v>
      </c>
      <c r="H194" s="95">
        <f t="shared" ref="H194" si="504">SUM(H192:H193)</f>
        <v>80000</v>
      </c>
      <c r="I194" s="95">
        <f t="shared" ref="I194" si="505">SUM(I192:I193)</f>
        <v>0</v>
      </c>
      <c r="J194" s="95">
        <f t="shared" ref="J194" si="506">SUM(J192:J193)</f>
        <v>12000</v>
      </c>
      <c r="K194" s="95">
        <f t="shared" ref="K194" si="507">SUM(K192:K193)</f>
        <v>0</v>
      </c>
      <c r="L194" s="95">
        <f t="shared" ref="L194" si="508">SUM(L192:L193)</f>
        <v>0</v>
      </c>
      <c r="M194" s="95">
        <f t="shared" ref="M194" si="509">SUM(M192:M193)</f>
        <v>0</v>
      </c>
    </row>
    <row r="195" spans="1:13" s="7" customFormat="1" ht="15.75" customHeight="1" x14ac:dyDescent="0.2">
      <c r="A195" s="32" t="s">
        <v>107</v>
      </c>
      <c r="B195" s="32" t="s">
        <v>108</v>
      </c>
      <c r="C195" s="34">
        <f>SUM(C198,C201,C204)</f>
        <v>339047</v>
      </c>
      <c r="D195" s="34">
        <f t="shared" ref="D195:M195" si="510">SUM(D198,D201,D204)</f>
        <v>0</v>
      </c>
      <c r="E195" s="34">
        <f t="shared" si="510"/>
        <v>0</v>
      </c>
      <c r="F195" s="34">
        <f t="shared" si="510"/>
        <v>0</v>
      </c>
      <c r="G195" s="34">
        <f t="shared" si="510"/>
        <v>283993</v>
      </c>
      <c r="H195" s="34">
        <f t="shared" si="510"/>
        <v>0</v>
      </c>
      <c r="I195" s="34">
        <f t="shared" si="510"/>
        <v>0</v>
      </c>
      <c r="J195" s="34">
        <f t="shared" si="510"/>
        <v>55054</v>
      </c>
      <c r="K195" s="34">
        <f t="shared" si="510"/>
        <v>0</v>
      </c>
      <c r="L195" s="34">
        <f t="shared" si="510"/>
        <v>0</v>
      </c>
      <c r="M195" s="34">
        <f t="shared" si="510"/>
        <v>0</v>
      </c>
    </row>
    <row r="196" spans="1:13" s="7" customFormat="1" ht="15.75" customHeight="1" x14ac:dyDescent="0.2">
      <c r="A196" s="25"/>
      <c r="B196" s="25"/>
      <c r="C196" s="27">
        <f>D196+G196+H196+I196+J196+K196+L196+M196</f>
        <v>0</v>
      </c>
      <c r="D196" s="27">
        <f>SUM(E196,F196)</f>
        <v>0</v>
      </c>
      <c r="E196" s="28">
        <f>SUM(E199,E202,E205)</f>
        <v>0</v>
      </c>
      <c r="F196" s="28">
        <f t="shared" ref="F196:M196" si="511">SUM(F199,F202,F205)</f>
        <v>0</v>
      </c>
      <c r="G196" s="28">
        <f t="shared" si="511"/>
        <v>0</v>
      </c>
      <c r="H196" s="28">
        <f t="shared" si="511"/>
        <v>0</v>
      </c>
      <c r="I196" s="28">
        <f t="shared" si="511"/>
        <v>0</v>
      </c>
      <c r="J196" s="28">
        <f t="shared" si="511"/>
        <v>0</v>
      </c>
      <c r="K196" s="28">
        <f t="shared" si="511"/>
        <v>0</v>
      </c>
      <c r="L196" s="28">
        <f t="shared" si="511"/>
        <v>0</v>
      </c>
      <c r="M196" s="28">
        <f t="shared" si="511"/>
        <v>0</v>
      </c>
    </row>
    <row r="197" spans="1:13" s="7" customFormat="1" ht="15.75" customHeight="1" x14ac:dyDescent="0.2">
      <c r="A197" s="92"/>
      <c r="B197" s="92"/>
      <c r="C197" s="95">
        <f>SUM(C195,C196)</f>
        <v>339047</v>
      </c>
      <c r="D197" s="95">
        <f t="shared" ref="D197:M197" si="512">SUM(D195,D196)</f>
        <v>0</v>
      </c>
      <c r="E197" s="95">
        <f t="shared" si="512"/>
        <v>0</v>
      </c>
      <c r="F197" s="95">
        <f t="shared" si="512"/>
        <v>0</v>
      </c>
      <c r="G197" s="95">
        <f t="shared" si="512"/>
        <v>283993</v>
      </c>
      <c r="H197" s="95">
        <f t="shared" si="512"/>
        <v>0</v>
      </c>
      <c r="I197" s="95">
        <f t="shared" si="512"/>
        <v>0</v>
      </c>
      <c r="J197" s="95">
        <f t="shared" si="512"/>
        <v>55054</v>
      </c>
      <c r="K197" s="95">
        <f t="shared" si="512"/>
        <v>0</v>
      </c>
      <c r="L197" s="95">
        <f t="shared" si="512"/>
        <v>0</v>
      </c>
      <c r="M197" s="95">
        <f t="shared" si="512"/>
        <v>0</v>
      </c>
    </row>
    <row r="198" spans="1:13" s="7" customFormat="1" ht="15.75" customHeight="1" x14ac:dyDescent="0.2">
      <c r="A198" s="25"/>
      <c r="B198" s="25" t="s">
        <v>144</v>
      </c>
      <c r="C198" s="27">
        <f>SUM(D198,G198,H198:M198)</f>
        <v>116975</v>
      </c>
      <c r="D198" s="27">
        <f>SUM(E198:F198)</f>
        <v>0</v>
      </c>
      <c r="E198" s="30"/>
      <c r="F198" s="27"/>
      <c r="G198" s="27">
        <v>61921</v>
      </c>
      <c r="H198" s="27"/>
      <c r="I198" s="27"/>
      <c r="J198" s="27">
        <v>55054</v>
      </c>
      <c r="K198" s="46"/>
      <c r="L198" s="46"/>
      <c r="M198" s="37"/>
    </row>
    <row r="199" spans="1:13" s="7" customFormat="1" ht="15.75" customHeight="1" x14ac:dyDescent="0.2">
      <c r="A199" s="25"/>
      <c r="B199" s="25"/>
      <c r="C199" s="27">
        <f>D199+G199+H199+I199+J199+K199+L199+M199</f>
        <v>0</v>
      </c>
      <c r="D199" s="27">
        <f>SUM(E199,F199)</f>
        <v>0</v>
      </c>
      <c r="E199" s="28"/>
      <c r="F199" s="29"/>
      <c r="G199" s="29"/>
      <c r="H199" s="27"/>
      <c r="I199" s="27"/>
      <c r="J199" s="27"/>
      <c r="K199" s="27"/>
      <c r="L199" s="27"/>
      <c r="M199" s="27"/>
    </row>
    <row r="200" spans="1:13" s="7" customFormat="1" ht="15.75" customHeight="1" x14ac:dyDescent="0.2">
      <c r="A200" s="94"/>
      <c r="B200" s="94"/>
      <c r="C200" s="95">
        <f>SUM(C198:C199)</f>
        <v>116975</v>
      </c>
      <c r="D200" s="95">
        <f t="shared" ref="D200" si="513">SUM(D198:D199)</f>
        <v>0</v>
      </c>
      <c r="E200" s="95">
        <f t="shared" ref="E200" si="514">SUM(E198:E199)</f>
        <v>0</v>
      </c>
      <c r="F200" s="95">
        <f t="shared" ref="F200" si="515">SUM(F198:F199)</f>
        <v>0</v>
      </c>
      <c r="G200" s="95">
        <f t="shared" ref="G200" si="516">SUM(G198:G199)</f>
        <v>61921</v>
      </c>
      <c r="H200" s="95">
        <f t="shared" ref="H200" si="517">SUM(H198:H199)</f>
        <v>0</v>
      </c>
      <c r="I200" s="95">
        <f t="shared" ref="I200" si="518">SUM(I198:I199)</f>
        <v>0</v>
      </c>
      <c r="J200" s="95">
        <f t="shared" ref="J200" si="519">SUM(J198:J199)</f>
        <v>55054</v>
      </c>
      <c r="K200" s="95">
        <f t="shared" ref="K200" si="520">SUM(K198:K199)</f>
        <v>0</v>
      </c>
      <c r="L200" s="95">
        <f t="shared" ref="L200" si="521">SUM(L198:L199)</f>
        <v>0</v>
      </c>
      <c r="M200" s="95">
        <f t="shared" ref="M200" si="522">SUM(M198:M199)</f>
        <v>0</v>
      </c>
    </row>
    <row r="201" spans="1:13" s="7" customFormat="1" ht="15.75" customHeight="1" x14ac:dyDescent="0.2">
      <c r="A201" s="25"/>
      <c r="B201" s="25" t="s">
        <v>145</v>
      </c>
      <c r="C201" s="27">
        <f>SUM(D201,G201,H201:M201)</f>
        <v>60672</v>
      </c>
      <c r="D201" s="27">
        <f>SUM(E201:F201)</f>
        <v>0</v>
      </c>
      <c r="E201" s="30"/>
      <c r="F201" s="27"/>
      <c r="G201" s="29">
        <v>60672</v>
      </c>
      <c r="H201" s="48"/>
      <c r="I201" s="27"/>
      <c r="J201" s="27"/>
      <c r="K201" s="46"/>
      <c r="L201" s="46"/>
      <c r="M201" s="37"/>
    </row>
    <row r="202" spans="1:13" s="7" customFormat="1" ht="15.75" customHeight="1" x14ac:dyDescent="0.2">
      <c r="A202" s="25"/>
      <c r="B202" s="25"/>
      <c r="C202" s="27">
        <f>D202+G202+H202+I202+J202+K202+L202+M202</f>
        <v>0</v>
      </c>
      <c r="D202" s="27">
        <f>SUM(E202,F202)</f>
        <v>0</v>
      </c>
      <c r="E202" s="28"/>
      <c r="F202" s="29"/>
      <c r="G202" s="29"/>
      <c r="H202" s="27"/>
      <c r="I202" s="27"/>
      <c r="J202" s="27"/>
      <c r="K202" s="27"/>
      <c r="L202" s="27"/>
      <c r="M202" s="27"/>
    </row>
    <row r="203" spans="1:13" s="7" customFormat="1" ht="15.75" customHeight="1" x14ac:dyDescent="0.2">
      <c r="A203" s="94"/>
      <c r="B203" s="94"/>
      <c r="C203" s="95">
        <f>SUM(C201:C202)</f>
        <v>60672</v>
      </c>
      <c r="D203" s="95">
        <f t="shared" ref="D203" si="523">SUM(D201:D202)</f>
        <v>0</v>
      </c>
      <c r="E203" s="95">
        <f t="shared" ref="E203" si="524">SUM(E201:E202)</f>
        <v>0</v>
      </c>
      <c r="F203" s="95">
        <f t="shared" ref="F203" si="525">SUM(F201:F202)</f>
        <v>0</v>
      </c>
      <c r="G203" s="95">
        <f t="shared" ref="G203" si="526">SUM(G201:G202)</f>
        <v>60672</v>
      </c>
      <c r="H203" s="95">
        <f t="shared" ref="H203" si="527">SUM(H201:H202)</f>
        <v>0</v>
      </c>
      <c r="I203" s="95">
        <f t="shared" ref="I203" si="528">SUM(I201:I202)</f>
        <v>0</v>
      </c>
      <c r="J203" s="95">
        <f t="shared" ref="J203" si="529">SUM(J201:J202)</f>
        <v>0</v>
      </c>
      <c r="K203" s="95">
        <f t="shared" ref="K203" si="530">SUM(K201:K202)</f>
        <v>0</v>
      </c>
      <c r="L203" s="95">
        <f t="shared" ref="L203" si="531">SUM(L201:L202)</f>
        <v>0</v>
      </c>
      <c r="M203" s="95">
        <f t="shared" ref="M203" si="532">SUM(M201:M202)</f>
        <v>0</v>
      </c>
    </row>
    <row r="204" spans="1:13" s="7" customFormat="1" ht="27" customHeight="1" x14ac:dyDescent="0.2">
      <c r="A204" s="25"/>
      <c r="B204" s="25" t="s">
        <v>146</v>
      </c>
      <c r="C204" s="27">
        <f>SUM(D204,G204,H204:M204)</f>
        <v>161400</v>
      </c>
      <c r="D204" s="27">
        <f>SUM(E204:F204)</f>
        <v>0</v>
      </c>
      <c r="E204" s="30"/>
      <c r="F204" s="27"/>
      <c r="G204" s="27">
        <v>161400</v>
      </c>
      <c r="H204" s="27"/>
      <c r="I204" s="27"/>
      <c r="J204" s="27"/>
      <c r="K204" s="46"/>
      <c r="L204" s="46"/>
      <c r="M204" s="37"/>
    </row>
    <row r="205" spans="1:13" s="7" customFormat="1" ht="15.75" customHeight="1" x14ac:dyDescent="0.2">
      <c r="A205" s="25"/>
      <c r="B205" s="25"/>
      <c r="C205" s="27">
        <f>D205+G205+H205+I205+J205+K205+L205+M205</f>
        <v>0</v>
      </c>
      <c r="D205" s="27">
        <f>SUM(E205,F205)</f>
        <v>0</v>
      </c>
      <c r="E205" s="28"/>
      <c r="F205" s="29"/>
      <c r="G205" s="29"/>
      <c r="H205" s="27"/>
      <c r="I205" s="27"/>
      <c r="J205" s="27"/>
      <c r="K205" s="27"/>
      <c r="L205" s="27"/>
      <c r="M205" s="27"/>
    </row>
    <row r="206" spans="1:13" s="7" customFormat="1" ht="15.75" customHeight="1" x14ac:dyDescent="0.2">
      <c r="A206" s="94"/>
      <c r="B206" s="94"/>
      <c r="C206" s="95">
        <f>SUM(C204:C205)</f>
        <v>161400</v>
      </c>
      <c r="D206" s="95">
        <f t="shared" ref="D206" si="533">SUM(D204:D205)</f>
        <v>0</v>
      </c>
      <c r="E206" s="95">
        <f t="shared" ref="E206" si="534">SUM(E204:E205)</f>
        <v>0</v>
      </c>
      <c r="F206" s="95">
        <f t="shared" ref="F206" si="535">SUM(F204:F205)</f>
        <v>0</v>
      </c>
      <c r="G206" s="95">
        <f t="shared" ref="G206" si="536">SUM(G204:G205)</f>
        <v>161400</v>
      </c>
      <c r="H206" s="95">
        <f t="shared" ref="H206" si="537">SUM(H204:H205)</f>
        <v>0</v>
      </c>
      <c r="I206" s="95">
        <f t="shared" ref="I206" si="538">SUM(I204:I205)</f>
        <v>0</v>
      </c>
      <c r="J206" s="95">
        <f t="shared" ref="J206" si="539">SUM(J204:J205)</f>
        <v>0</v>
      </c>
      <c r="K206" s="95">
        <f t="shared" ref="K206" si="540">SUM(K204:K205)</f>
        <v>0</v>
      </c>
      <c r="L206" s="95">
        <f t="shared" ref="L206" si="541">SUM(L204:L205)</f>
        <v>0</v>
      </c>
      <c r="M206" s="95">
        <f t="shared" ref="M206" si="542">SUM(M204:M205)</f>
        <v>0</v>
      </c>
    </row>
    <row r="207" spans="1:13" s="7" customFormat="1" ht="25.5" customHeight="1" x14ac:dyDescent="0.2">
      <c r="A207" s="32" t="s">
        <v>110</v>
      </c>
      <c r="B207" s="32" t="s">
        <v>111</v>
      </c>
      <c r="C207" s="34">
        <f>SUM(C210,C213,C216,C219,C222,C225,C228,C231,C234,C238,C237,C241,C244,C245,C248)</f>
        <v>1623948</v>
      </c>
      <c r="D207" s="34">
        <f t="shared" ref="D207:M207" si="543">SUM(D210,D213,D216,D219,D222,D225,D228,D231,D234,D238,D237,D241,D244,D245,D248)</f>
        <v>115962</v>
      </c>
      <c r="E207" s="34">
        <f t="shared" si="543"/>
        <v>93450</v>
      </c>
      <c r="F207" s="34">
        <f t="shared" si="543"/>
        <v>22512</v>
      </c>
      <c r="G207" s="34">
        <f t="shared" si="543"/>
        <v>503315</v>
      </c>
      <c r="H207" s="34">
        <f t="shared" si="543"/>
        <v>859841</v>
      </c>
      <c r="I207" s="34">
        <f t="shared" si="543"/>
        <v>0</v>
      </c>
      <c r="J207" s="34">
        <f t="shared" si="543"/>
        <v>144830</v>
      </c>
      <c r="K207" s="34">
        <f t="shared" si="543"/>
        <v>0</v>
      </c>
      <c r="L207" s="34">
        <f t="shared" si="543"/>
        <v>0</v>
      </c>
      <c r="M207" s="34">
        <f t="shared" si="543"/>
        <v>0</v>
      </c>
    </row>
    <row r="208" spans="1:13" s="7" customFormat="1" ht="15.75" customHeight="1" x14ac:dyDescent="0.2">
      <c r="A208" s="25"/>
      <c r="B208" s="25"/>
      <c r="C208" s="27">
        <f>D208+G208+H208+I208+J208+K208+L208+M208</f>
        <v>35163</v>
      </c>
      <c r="D208" s="27">
        <f>SUM(E208,F208)</f>
        <v>0</v>
      </c>
      <c r="E208" s="28">
        <f>SUM(E211,E214,E217,E220,E223,E226,E229,E232,E235,E239,E242,E246,E249)</f>
        <v>0</v>
      </c>
      <c r="F208" s="28">
        <f t="shared" ref="F208:M208" si="544">SUM(F211,F214,F217,F220,F223,F226,F229,F232,F235,F239,F242,F246,F249)</f>
        <v>0</v>
      </c>
      <c r="G208" s="28">
        <f t="shared" si="544"/>
        <v>64733</v>
      </c>
      <c r="H208" s="28">
        <f t="shared" si="544"/>
        <v>-41107</v>
      </c>
      <c r="I208" s="28">
        <f t="shared" si="544"/>
        <v>0</v>
      </c>
      <c r="J208" s="28">
        <f t="shared" si="544"/>
        <v>11537</v>
      </c>
      <c r="K208" s="28">
        <f t="shared" si="544"/>
        <v>0</v>
      </c>
      <c r="L208" s="28">
        <f t="shared" si="544"/>
        <v>0</v>
      </c>
      <c r="M208" s="28">
        <f t="shared" si="544"/>
        <v>0</v>
      </c>
    </row>
    <row r="209" spans="1:13" s="7" customFormat="1" ht="15.75" customHeight="1" x14ac:dyDescent="0.2">
      <c r="A209" s="92"/>
      <c r="B209" s="92"/>
      <c r="C209" s="95">
        <f>SUM(C207,C208)</f>
        <v>1659111</v>
      </c>
      <c r="D209" s="95">
        <f t="shared" ref="D209:M209" si="545">SUM(D207,D208)</f>
        <v>115962</v>
      </c>
      <c r="E209" s="95">
        <f t="shared" si="545"/>
        <v>93450</v>
      </c>
      <c r="F209" s="95">
        <f t="shared" si="545"/>
        <v>22512</v>
      </c>
      <c r="G209" s="95">
        <f t="shared" si="545"/>
        <v>568048</v>
      </c>
      <c r="H209" s="95">
        <f t="shared" si="545"/>
        <v>818734</v>
      </c>
      <c r="I209" s="95">
        <f t="shared" si="545"/>
        <v>0</v>
      </c>
      <c r="J209" s="95">
        <f t="shared" si="545"/>
        <v>156367</v>
      </c>
      <c r="K209" s="95">
        <f t="shared" si="545"/>
        <v>0</v>
      </c>
      <c r="L209" s="95">
        <f t="shared" si="545"/>
        <v>0</v>
      </c>
      <c r="M209" s="95">
        <f t="shared" si="545"/>
        <v>0</v>
      </c>
    </row>
    <row r="210" spans="1:13" s="7" customFormat="1" ht="15.75" customHeight="1" x14ac:dyDescent="0.2">
      <c r="A210" s="32"/>
      <c r="B210" s="25" t="s">
        <v>140</v>
      </c>
      <c r="C210" s="27">
        <f t="shared" ref="C210:C248" si="546">SUM(D210,G210,H210:M210)</f>
        <v>88596</v>
      </c>
      <c r="D210" s="27">
        <f t="shared" ref="D210:D248" si="547">SUM(E210:F210)</f>
        <v>0</v>
      </c>
      <c r="E210" s="36"/>
      <c r="F210" s="34"/>
      <c r="G210" s="27">
        <v>48596</v>
      </c>
      <c r="H210" s="34"/>
      <c r="I210" s="34"/>
      <c r="J210" s="27">
        <v>40000</v>
      </c>
      <c r="K210" s="34"/>
      <c r="L210" s="34"/>
      <c r="M210" s="34"/>
    </row>
    <row r="211" spans="1:13" s="7" customFormat="1" ht="15.75" customHeight="1" x14ac:dyDescent="0.2">
      <c r="A211" s="25"/>
      <c r="B211" s="25"/>
      <c r="C211" s="27">
        <f>D211+G211+H211+I211+J211+K211+L211+M211</f>
        <v>3566</v>
      </c>
      <c r="D211" s="27">
        <f>SUM(E211,F211)</f>
        <v>0</v>
      </c>
      <c r="E211" s="28"/>
      <c r="F211" s="29"/>
      <c r="G211" s="29">
        <v>14264</v>
      </c>
      <c r="H211" s="27"/>
      <c r="I211" s="27"/>
      <c r="J211" s="27">
        <v>-10698</v>
      </c>
      <c r="K211" s="27"/>
      <c r="L211" s="27"/>
      <c r="M211" s="27"/>
    </row>
    <row r="212" spans="1:13" s="7" customFormat="1" ht="15.75" customHeight="1" x14ac:dyDescent="0.2">
      <c r="A212" s="94"/>
      <c r="B212" s="94"/>
      <c r="C212" s="95">
        <f>SUM(C210:C211)</f>
        <v>92162</v>
      </c>
      <c r="D212" s="95">
        <f t="shared" ref="D212" si="548">SUM(D210:D211)</f>
        <v>0</v>
      </c>
      <c r="E212" s="95">
        <f t="shared" ref="E212" si="549">SUM(E210:E211)</f>
        <v>0</v>
      </c>
      <c r="F212" s="95">
        <f t="shared" ref="F212" si="550">SUM(F210:F211)</f>
        <v>0</v>
      </c>
      <c r="G212" s="95">
        <f t="shared" ref="G212" si="551">SUM(G210:G211)</f>
        <v>62860</v>
      </c>
      <c r="H212" s="95">
        <f t="shared" ref="H212" si="552">SUM(H210:H211)</f>
        <v>0</v>
      </c>
      <c r="I212" s="95">
        <f t="shared" ref="I212" si="553">SUM(I210:I211)</f>
        <v>0</v>
      </c>
      <c r="J212" s="95">
        <f t="shared" ref="J212" si="554">SUM(J210:J211)</f>
        <v>29302</v>
      </c>
      <c r="K212" s="95">
        <f t="shared" ref="K212" si="555">SUM(K210:K211)</f>
        <v>0</v>
      </c>
      <c r="L212" s="95">
        <f t="shared" ref="L212" si="556">SUM(L210:L211)</f>
        <v>0</v>
      </c>
      <c r="M212" s="95">
        <f t="shared" ref="M212" si="557">SUM(M210:M211)</f>
        <v>0</v>
      </c>
    </row>
    <row r="213" spans="1:13" s="7" customFormat="1" ht="15.75" customHeight="1" x14ac:dyDescent="0.2">
      <c r="A213" s="27"/>
      <c r="B213" s="27" t="s">
        <v>147</v>
      </c>
      <c r="C213" s="27">
        <f t="shared" si="546"/>
        <v>14772</v>
      </c>
      <c r="D213" s="27">
        <f t="shared" si="547"/>
        <v>0</v>
      </c>
      <c r="E213" s="30"/>
      <c r="F213" s="27"/>
      <c r="G213" s="27">
        <v>14772</v>
      </c>
      <c r="H213" s="27"/>
      <c r="I213" s="27"/>
      <c r="J213" s="27"/>
      <c r="K213" s="27"/>
      <c r="L213" s="27"/>
      <c r="M213" s="27"/>
    </row>
    <row r="214" spans="1:13" s="7" customFormat="1" ht="15.75" customHeight="1" x14ac:dyDescent="0.2">
      <c r="A214" s="25"/>
      <c r="B214" s="25"/>
      <c r="C214" s="27">
        <f>D214+G214+H214+I214+J214+K214+L214+M214</f>
        <v>0</v>
      </c>
      <c r="D214" s="27">
        <f>SUM(E214,F214)</f>
        <v>0</v>
      </c>
      <c r="E214" s="28"/>
      <c r="F214" s="29"/>
      <c r="G214" s="29"/>
      <c r="H214" s="27"/>
      <c r="I214" s="27"/>
      <c r="J214" s="27"/>
      <c r="K214" s="27"/>
      <c r="L214" s="27"/>
      <c r="M214" s="27"/>
    </row>
    <row r="215" spans="1:13" s="7" customFormat="1" ht="15.75" customHeight="1" x14ac:dyDescent="0.2">
      <c r="A215" s="94"/>
      <c r="B215" s="94"/>
      <c r="C215" s="95">
        <f>SUM(C213:C214)</f>
        <v>14772</v>
      </c>
      <c r="D215" s="95">
        <f t="shared" ref="D215" si="558">SUM(D213:D214)</f>
        <v>0</v>
      </c>
      <c r="E215" s="95">
        <f t="shared" ref="E215" si="559">SUM(E213:E214)</f>
        <v>0</v>
      </c>
      <c r="F215" s="95">
        <f t="shared" ref="F215" si="560">SUM(F213:F214)</f>
        <v>0</v>
      </c>
      <c r="G215" s="95">
        <f t="shared" ref="G215" si="561">SUM(G213:G214)</f>
        <v>14772</v>
      </c>
      <c r="H215" s="95">
        <f t="shared" ref="H215" si="562">SUM(H213:H214)</f>
        <v>0</v>
      </c>
      <c r="I215" s="95">
        <f t="shared" ref="I215" si="563">SUM(I213:I214)</f>
        <v>0</v>
      </c>
      <c r="J215" s="95">
        <f t="shared" ref="J215" si="564">SUM(J213:J214)</f>
        <v>0</v>
      </c>
      <c r="K215" s="95">
        <f t="shared" ref="K215" si="565">SUM(K213:K214)</f>
        <v>0</v>
      </c>
      <c r="L215" s="95">
        <f t="shared" ref="L215" si="566">SUM(L213:L214)</f>
        <v>0</v>
      </c>
      <c r="M215" s="95">
        <f t="shared" ref="M215" si="567">SUM(M213:M214)</f>
        <v>0</v>
      </c>
    </row>
    <row r="216" spans="1:13" s="7" customFormat="1" ht="15.75" customHeight="1" x14ac:dyDescent="0.2">
      <c r="A216" s="27"/>
      <c r="B216" s="25" t="s">
        <v>141</v>
      </c>
      <c r="C216" s="27">
        <f>SUM(D216,G216,H216:M216)</f>
        <v>21500</v>
      </c>
      <c r="D216" s="27">
        <f>SUM(E216:F216)</f>
        <v>0</v>
      </c>
      <c r="E216" s="30"/>
      <c r="F216" s="27"/>
      <c r="G216" s="27"/>
      <c r="H216" s="27">
        <v>21500</v>
      </c>
      <c r="I216" s="27"/>
      <c r="J216" s="27"/>
      <c r="K216" s="27"/>
      <c r="L216" s="27"/>
      <c r="M216" s="27"/>
    </row>
    <row r="217" spans="1:13" s="7" customFormat="1" ht="15.75" customHeight="1" x14ac:dyDescent="0.2">
      <c r="A217" s="25"/>
      <c r="B217" s="25"/>
      <c r="C217" s="27">
        <f>D217+G217+H217+I217+J217+K217+L217+M217</f>
        <v>0</v>
      </c>
      <c r="D217" s="27">
        <f>SUM(E217,F217)</f>
        <v>0</v>
      </c>
      <c r="E217" s="28"/>
      <c r="F217" s="29"/>
      <c r="G217" s="29"/>
      <c r="H217" s="27"/>
      <c r="I217" s="27"/>
      <c r="J217" s="27"/>
      <c r="K217" s="27"/>
      <c r="L217" s="27"/>
      <c r="M217" s="27"/>
    </row>
    <row r="218" spans="1:13" s="7" customFormat="1" ht="15.75" customHeight="1" x14ac:dyDescent="0.2">
      <c r="A218" s="94"/>
      <c r="B218" s="94"/>
      <c r="C218" s="95">
        <f>SUM(C216:C217)</f>
        <v>21500</v>
      </c>
      <c r="D218" s="95">
        <f t="shared" ref="D218" si="568">SUM(D216:D217)</f>
        <v>0</v>
      </c>
      <c r="E218" s="95">
        <f t="shared" ref="E218" si="569">SUM(E216:E217)</f>
        <v>0</v>
      </c>
      <c r="F218" s="95">
        <f t="shared" ref="F218" si="570">SUM(F216:F217)</f>
        <v>0</v>
      </c>
      <c r="G218" s="95">
        <f t="shared" ref="G218" si="571">SUM(G216:G217)</f>
        <v>0</v>
      </c>
      <c r="H218" s="95">
        <f t="shared" ref="H218" si="572">SUM(H216:H217)</f>
        <v>21500</v>
      </c>
      <c r="I218" s="95">
        <f t="shared" ref="I218" si="573">SUM(I216:I217)</f>
        <v>0</v>
      </c>
      <c r="J218" s="95">
        <f t="shared" ref="J218" si="574">SUM(J216:J217)</f>
        <v>0</v>
      </c>
      <c r="K218" s="95">
        <f t="shared" ref="K218" si="575">SUM(K216:K217)</f>
        <v>0</v>
      </c>
      <c r="L218" s="95">
        <f t="shared" ref="L218" si="576">SUM(L216:L217)</f>
        <v>0</v>
      </c>
      <c r="M218" s="95">
        <f t="shared" ref="M218" si="577">SUM(M216:M217)</f>
        <v>0</v>
      </c>
    </row>
    <row r="219" spans="1:13" s="7" customFormat="1" ht="15.75" customHeight="1" x14ac:dyDescent="0.2">
      <c r="A219" s="27"/>
      <c r="B219" s="27" t="s">
        <v>167</v>
      </c>
      <c r="C219" s="27">
        <f>SUM(D219,G219,H219:M219)</f>
        <v>137962</v>
      </c>
      <c r="D219" s="27">
        <f>SUM(E219:F219)</f>
        <v>115962</v>
      </c>
      <c r="E219" s="28">
        <v>93450</v>
      </c>
      <c r="F219" s="29">
        <v>22512</v>
      </c>
      <c r="G219" s="27">
        <v>22000</v>
      </c>
      <c r="H219" s="27"/>
      <c r="I219" s="27"/>
      <c r="J219" s="27"/>
      <c r="K219" s="27"/>
      <c r="L219" s="27"/>
      <c r="M219" s="27"/>
    </row>
    <row r="220" spans="1:13" s="7" customFormat="1" ht="15.75" customHeight="1" x14ac:dyDescent="0.2">
      <c r="A220" s="25"/>
      <c r="B220" s="25"/>
      <c r="C220" s="27">
        <f>D220+G220+H220+I220+J220+K220+L220+M220</f>
        <v>0</v>
      </c>
      <c r="D220" s="27">
        <f>SUM(E220,F220)</f>
        <v>0</v>
      </c>
      <c r="E220" s="28"/>
      <c r="F220" s="29"/>
      <c r="G220" s="29"/>
      <c r="H220" s="27"/>
      <c r="I220" s="27"/>
      <c r="J220" s="27"/>
      <c r="K220" s="27"/>
      <c r="L220" s="27"/>
      <c r="M220" s="27"/>
    </row>
    <row r="221" spans="1:13" s="7" customFormat="1" ht="15.75" customHeight="1" x14ac:dyDescent="0.2">
      <c r="A221" s="94"/>
      <c r="B221" s="94"/>
      <c r="C221" s="95">
        <f>SUM(C219:C220)</f>
        <v>137962</v>
      </c>
      <c r="D221" s="95">
        <f t="shared" ref="D221" si="578">SUM(D219:D220)</f>
        <v>115962</v>
      </c>
      <c r="E221" s="95">
        <f t="shared" ref="E221" si="579">SUM(E219:E220)</f>
        <v>93450</v>
      </c>
      <c r="F221" s="95">
        <f t="shared" ref="F221" si="580">SUM(F219:F220)</f>
        <v>22512</v>
      </c>
      <c r="G221" s="95">
        <f t="shared" ref="G221" si="581">SUM(G219:G220)</f>
        <v>22000</v>
      </c>
      <c r="H221" s="95">
        <f t="shared" ref="H221" si="582">SUM(H219:H220)</f>
        <v>0</v>
      </c>
      <c r="I221" s="95">
        <f t="shared" ref="I221" si="583">SUM(I219:I220)</f>
        <v>0</v>
      </c>
      <c r="J221" s="95">
        <f t="shared" ref="J221" si="584">SUM(J219:J220)</f>
        <v>0</v>
      </c>
      <c r="K221" s="95">
        <f t="shared" ref="K221" si="585">SUM(K219:K220)</f>
        <v>0</v>
      </c>
      <c r="L221" s="95">
        <f t="shared" ref="L221" si="586">SUM(L219:L220)</f>
        <v>0</v>
      </c>
      <c r="M221" s="95">
        <f t="shared" ref="M221" si="587">SUM(M219:M220)</f>
        <v>0</v>
      </c>
    </row>
    <row r="222" spans="1:13" s="7" customFormat="1" ht="15.75" customHeight="1" x14ac:dyDescent="0.2">
      <c r="A222" s="27"/>
      <c r="B222" s="27" t="s">
        <v>148</v>
      </c>
      <c r="C222" s="27">
        <f t="shared" si="546"/>
        <v>432419</v>
      </c>
      <c r="D222" s="27">
        <f t="shared" si="547"/>
        <v>0</v>
      </c>
      <c r="E222" s="30"/>
      <c r="F222" s="27"/>
      <c r="G222" s="29">
        <v>373419</v>
      </c>
      <c r="H222" s="27"/>
      <c r="I222" s="27"/>
      <c r="J222" s="27">
        <v>59000</v>
      </c>
      <c r="K222" s="27"/>
      <c r="L222" s="27"/>
      <c r="M222" s="27"/>
    </row>
    <row r="223" spans="1:13" s="7" customFormat="1" ht="15.75" customHeight="1" x14ac:dyDescent="0.2">
      <c r="A223" s="25"/>
      <c r="B223" s="25"/>
      <c r="C223" s="27">
        <f>D223+G223+H223+I223+J223+K223+L223+M223</f>
        <v>67811</v>
      </c>
      <c r="D223" s="27">
        <f>SUM(E223,F223)</f>
        <v>0</v>
      </c>
      <c r="E223" s="28"/>
      <c r="F223" s="29"/>
      <c r="G223" s="29">
        <v>-254</v>
      </c>
      <c r="H223" s="27"/>
      <c r="I223" s="27"/>
      <c r="J223" s="27">
        <v>68065</v>
      </c>
      <c r="K223" s="27"/>
      <c r="L223" s="27"/>
      <c r="M223" s="27"/>
    </row>
    <row r="224" spans="1:13" s="7" customFormat="1" ht="15.75" customHeight="1" x14ac:dyDescent="0.2">
      <c r="A224" s="94"/>
      <c r="B224" s="94"/>
      <c r="C224" s="95">
        <f>SUM(C222:C223)</f>
        <v>500230</v>
      </c>
      <c r="D224" s="95">
        <f t="shared" ref="D224" si="588">SUM(D222:D223)</f>
        <v>0</v>
      </c>
      <c r="E224" s="95">
        <f t="shared" ref="E224" si="589">SUM(E222:E223)</f>
        <v>0</v>
      </c>
      <c r="F224" s="95">
        <f t="shared" ref="F224" si="590">SUM(F222:F223)</f>
        <v>0</v>
      </c>
      <c r="G224" s="95">
        <f t="shared" ref="G224" si="591">SUM(G222:G223)</f>
        <v>373165</v>
      </c>
      <c r="H224" s="95">
        <f t="shared" ref="H224" si="592">SUM(H222:H223)</f>
        <v>0</v>
      </c>
      <c r="I224" s="95">
        <f t="shared" ref="I224" si="593">SUM(I222:I223)</f>
        <v>0</v>
      </c>
      <c r="J224" s="95">
        <f t="shared" ref="J224" si="594">SUM(J222:J223)</f>
        <v>127065</v>
      </c>
      <c r="K224" s="95">
        <f t="shared" ref="K224" si="595">SUM(K222:K223)</f>
        <v>0</v>
      </c>
      <c r="L224" s="95">
        <f t="shared" ref="L224" si="596">SUM(L222:L223)</f>
        <v>0</v>
      </c>
      <c r="M224" s="95">
        <f t="shared" ref="M224" si="597">SUM(M222:M223)</f>
        <v>0</v>
      </c>
    </row>
    <row r="225" spans="1:13" s="7" customFormat="1" ht="15.75" customHeight="1" x14ac:dyDescent="0.2">
      <c r="A225" s="27"/>
      <c r="B225" s="27" t="s">
        <v>151</v>
      </c>
      <c r="C225" s="27">
        <f t="shared" si="546"/>
        <v>12279</v>
      </c>
      <c r="D225" s="27">
        <f>SUM(E225:F225)</f>
        <v>0</v>
      </c>
      <c r="E225" s="30"/>
      <c r="F225" s="27"/>
      <c r="G225" s="27"/>
      <c r="H225" s="27">
        <v>12279</v>
      </c>
      <c r="I225" s="27"/>
      <c r="J225" s="27"/>
      <c r="K225" s="27"/>
      <c r="L225" s="27"/>
      <c r="M225" s="27"/>
    </row>
    <row r="226" spans="1:13" s="7" customFormat="1" ht="15.75" customHeight="1" x14ac:dyDescent="0.2">
      <c r="A226" s="25"/>
      <c r="B226" s="25"/>
      <c r="C226" s="27">
        <f>D226+G226+H226+I226+J226+K226+L226+M226</f>
        <v>0</v>
      </c>
      <c r="D226" s="27">
        <f>SUM(E226,F226)</f>
        <v>0</v>
      </c>
      <c r="E226" s="28"/>
      <c r="F226" s="29"/>
      <c r="G226" s="29"/>
      <c r="H226" s="27"/>
      <c r="I226" s="27"/>
      <c r="J226" s="27"/>
      <c r="K226" s="27"/>
      <c r="L226" s="27"/>
      <c r="M226" s="27"/>
    </row>
    <row r="227" spans="1:13" s="7" customFormat="1" ht="15.75" customHeight="1" x14ac:dyDescent="0.2">
      <c r="A227" s="94"/>
      <c r="B227" s="94"/>
      <c r="C227" s="95">
        <f>SUM(C225:C226)</f>
        <v>12279</v>
      </c>
      <c r="D227" s="95">
        <f t="shared" ref="D227" si="598">SUM(D225:D226)</f>
        <v>0</v>
      </c>
      <c r="E227" s="95">
        <f t="shared" ref="E227" si="599">SUM(E225:E226)</f>
        <v>0</v>
      </c>
      <c r="F227" s="95">
        <f t="shared" ref="F227" si="600">SUM(F225:F226)</f>
        <v>0</v>
      </c>
      <c r="G227" s="95">
        <f t="shared" ref="G227" si="601">SUM(G225:G226)</f>
        <v>0</v>
      </c>
      <c r="H227" s="95">
        <f t="shared" ref="H227" si="602">SUM(H225:H226)</f>
        <v>12279</v>
      </c>
      <c r="I227" s="95">
        <f t="shared" ref="I227" si="603">SUM(I225:I226)</f>
        <v>0</v>
      </c>
      <c r="J227" s="95">
        <f t="shared" ref="J227" si="604">SUM(J225:J226)</f>
        <v>0</v>
      </c>
      <c r="K227" s="95">
        <f t="shared" ref="K227" si="605">SUM(K225:K226)</f>
        <v>0</v>
      </c>
      <c r="L227" s="95">
        <f t="shared" ref="L227" si="606">SUM(L225:L226)</f>
        <v>0</v>
      </c>
      <c r="M227" s="95">
        <f t="shared" ref="M227" si="607">SUM(M225:M226)</f>
        <v>0</v>
      </c>
    </row>
    <row r="228" spans="1:13" s="7" customFormat="1" ht="15.75" customHeight="1" x14ac:dyDescent="0.2">
      <c r="A228" s="27"/>
      <c r="B228" s="25" t="s">
        <v>166</v>
      </c>
      <c r="C228" s="27">
        <f t="shared" si="546"/>
        <v>13721</v>
      </c>
      <c r="D228" s="27">
        <f>SUM(E228:F228)</f>
        <v>0</v>
      </c>
      <c r="E228" s="30"/>
      <c r="F228" s="27"/>
      <c r="G228" s="29"/>
      <c r="H228" s="27">
        <v>13721</v>
      </c>
      <c r="I228" s="27"/>
      <c r="J228" s="27"/>
      <c r="K228" s="27"/>
      <c r="L228" s="27"/>
      <c r="M228" s="27"/>
    </row>
    <row r="229" spans="1:13" s="7" customFormat="1" ht="15.75" customHeight="1" x14ac:dyDescent="0.2">
      <c r="A229" s="25"/>
      <c r="B229" s="25"/>
      <c r="C229" s="27">
        <f>D229+G229+H229+I229+J229+K229+L229+M229</f>
        <v>-1273</v>
      </c>
      <c r="D229" s="27">
        <f>SUM(E229,F229)</f>
        <v>0</v>
      </c>
      <c r="E229" s="28"/>
      <c r="F229" s="29"/>
      <c r="G229" s="29"/>
      <c r="H229" s="27">
        <v>-1273</v>
      </c>
      <c r="I229" s="27"/>
      <c r="J229" s="27"/>
      <c r="K229" s="27"/>
      <c r="L229" s="27"/>
      <c r="M229" s="27"/>
    </row>
    <row r="230" spans="1:13" s="7" customFormat="1" ht="15.75" customHeight="1" x14ac:dyDescent="0.2">
      <c r="A230" s="94"/>
      <c r="B230" s="94"/>
      <c r="C230" s="95">
        <f>SUM(C228:C229)</f>
        <v>12448</v>
      </c>
      <c r="D230" s="95">
        <f t="shared" ref="D230" si="608">SUM(D228:D229)</f>
        <v>0</v>
      </c>
      <c r="E230" s="95">
        <f t="shared" ref="E230" si="609">SUM(E228:E229)</f>
        <v>0</v>
      </c>
      <c r="F230" s="95">
        <f t="shared" ref="F230" si="610">SUM(F228:F229)</f>
        <v>0</v>
      </c>
      <c r="G230" s="95">
        <f t="shared" ref="G230" si="611">SUM(G228:G229)</f>
        <v>0</v>
      </c>
      <c r="H230" s="95">
        <f t="shared" ref="H230" si="612">SUM(H228:H229)</f>
        <v>12448</v>
      </c>
      <c r="I230" s="95">
        <f t="shared" ref="I230" si="613">SUM(I228:I229)</f>
        <v>0</v>
      </c>
      <c r="J230" s="95">
        <f t="shared" ref="J230" si="614">SUM(J228:J229)</f>
        <v>0</v>
      </c>
      <c r="K230" s="95">
        <f t="shared" ref="K230" si="615">SUM(K228:K229)</f>
        <v>0</v>
      </c>
      <c r="L230" s="95">
        <f t="shared" ref="L230" si="616">SUM(L228:L229)</f>
        <v>0</v>
      </c>
      <c r="M230" s="95">
        <f t="shared" ref="M230" si="617">SUM(M228:M229)</f>
        <v>0</v>
      </c>
    </row>
    <row r="231" spans="1:13" s="7" customFormat="1" ht="15.75" customHeight="1" x14ac:dyDescent="0.2">
      <c r="A231" s="27"/>
      <c r="B231" s="27" t="s">
        <v>152</v>
      </c>
      <c r="C231" s="27">
        <f t="shared" si="546"/>
        <v>220112</v>
      </c>
      <c r="D231" s="27">
        <f>SUM(E231:F231)</f>
        <v>0</v>
      </c>
      <c r="E231" s="30"/>
      <c r="F231" s="27"/>
      <c r="G231" s="27"/>
      <c r="H231" s="29">
        <v>220112</v>
      </c>
      <c r="I231" s="27"/>
      <c r="J231" s="27"/>
      <c r="K231" s="27"/>
      <c r="L231" s="27"/>
      <c r="M231" s="27"/>
    </row>
    <row r="232" spans="1:13" s="7" customFormat="1" ht="15.75" customHeight="1" x14ac:dyDescent="0.2">
      <c r="A232" s="25"/>
      <c r="B232" s="25"/>
      <c r="C232" s="27">
        <f>D232+G232+H232+I232+J232+K232+L232+M232</f>
        <v>-16600</v>
      </c>
      <c r="D232" s="27">
        <f>SUM(E232,F232)</f>
        <v>0</v>
      </c>
      <c r="E232" s="28"/>
      <c r="F232" s="29"/>
      <c r="G232" s="29"/>
      <c r="H232" s="27">
        <v>-16600</v>
      </c>
      <c r="I232" s="27"/>
      <c r="J232" s="27"/>
      <c r="K232" s="27"/>
      <c r="L232" s="27"/>
      <c r="M232" s="27"/>
    </row>
    <row r="233" spans="1:13" s="7" customFormat="1" ht="15.75" customHeight="1" x14ac:dyDescent="0.2">
      <c r="A233" s="94"/>
      <c r="B233" s="94"/>
      <c r="C233" s="95">
        <f>SUM(C231:C232)</f>
        <v>203512</v>
      </c>
      <c r="D233" s="95">
        <f t="shared" ref="D233" si="618">SUM(D231:D232)</f>
        <v>0</v>
      </c>
      <c r="E233" s="95">
        <f t="shared" ref="E233" si="619">SUM(E231:E232)</f>
        <v>0</v>
      </c>
      <c r="F233" s="95">
        <f t="shared" ref="F233" si="620">SUM(F231:F232)</f>
        <v>0</v>
      </c>
      <c r="G233" s="95">
        <f t="shared" ref="G233" si="621">SUM(G231:G232)</f>
        <v>0</v>
      </c>
      <c r="H233" s="95">
        <f t="shared" ref="H233" si="622">SUM(H231:H232)</f>
        <v>203512</v>
      </c>
      <c r="I233" s="95">
        <f t="shared" ref="I233" si="623">SUM(I231:I232)</f>
        <v>0</v>
      </c>
      <c r="J233" s="95">
        <f t="shared" ref="J233" si="624">SUM(J231:J232)</f>
        <v>0</v>
      </c>
      <c r="K233" s="95">
        <f t="shared" ref="K233" si="625">SUM(K231:K232)</f>
        <v>0</v>
      </c>
      <c r="L233" s="95">
        <f t="shared" ref="L233" si="626">SUM(L231:L232)</f>
        <v>0</v>
      </c>
      <c r="M233" s="95">
        <f t="shared" ref="M233" si="627">SUM(M231:M232)</f>
        <v>0</v>
      </c>
    </row>
    <row r="234" spans="1:13" s="7" customFormat="1" ht="15.75" customHeight="1" x14ac:dyDescent="0.2">
      <c r="A234" s="27"/>
      <c r="B234" s="49" t="s">
        <v>149</v>
      </c>
      <c r="C234" s="27">
        <f t="shared" si="546"/>
        <v>455845</v>
      </c>
      <c r="D234" s="27">
        <f t="shared" si="547"/>
        <v>0</v>
      </c>
      <c r="E234" s="30"/>
      <c r="F234" s="27"/>
      <c r="G234" s="27">
        <v>44528</v>
      </c>
      <c r="H234" s="27">
        <v>411317</v>
      </c>
      <c r="I234" s="27"/>
      <c r="J234" s="27"/>
      <c r="K234" s="27"/>
      <c r="L234" s="27"/>
      <c r="M234" s="27"/>
    </row>
    <row r="235" spans="1:13" s="7" customFormat="1" ht="15.75" customHeight="1" x14ac:dyDescent="0.2">
      <c r="A235" s="25"/>
      <c r="B235" s="25"/>
      <c r="C235" s="27">
        <f>D235+G235+H235+I235+J235+K235+L235+M235</f>
        <v>-13395</v>
      </c>
      <c r="D235" s="27">
        <f>SUM(E235,F235)</f>
        <v>0</v>
      </c>
      <c r="E235" s="28"/>
      <c r="F235" s="29"/>
      <c r="G235" s="29"/>
      <c r="H235" s="27">
        <v>-13395</v>
      </c>
      <c r="I235" s="27"/>
      <c r="J235" s="27"/>
      <c r="K235" s="27"/>
      <c r="L235" s="27"/>
      <c r="M235" s="27"/>
    </row>
    <row r="236" spans="1:13" s="7" customFormat="1" ht="15.75" customHeight="1" x14ac:dyDescent="0.2">
      <c r="A236" s="94"/>
      <c r="B236" s="94"/>
      <c r="C236" s="95">
        <f>SUM(C234:C235)</f>
        <v>442450</v>
      </c>
      <c r="D236" s="95">
        <f t="shared" ref="D236" si="628">SUM(D234:D235)</f>
        <v>0</v>
      </c>
      <c r="E236" s="95">
        <f t="shared" ref="E236" si="629">SUM(E234:E235)</f>
        <v>0</v>
      </c>
      <c r="F236" s="95">
        <f t="shared" ref="F236" si="630">SUM(F234:F235)</f>
        <v>0</v>
      </c>
      <c r="G236" s="95">
        <f t="shared" ref="G236" si="631">SUM(G234:G235)</f>
        <v>44528</v>
      </c>
      <c r="H236" s="95">
        <f t="shared" ref="H236" si="632">SUM(H234:H235)</f>
        <v>397922</v>
      </c>
      <c r="I236" s="95">
        <f t="shared" ref="I236" si="633">SUM(I234:I235)</f>
        <v>0</v>
      </c>
      <c r="J236" s="95">
        <f t="shared" ref="J236" si="634">SUM(J234:J235)</f>
        <v>0</v>
      </c>
      <c r="K236" s="95">
        <f t="shared" ref="K236" si="635">SUM(K234:K235)</f>
        <v>0</v>
      </c>
      <c r="L236" s="95">
        <f t="shared" ref="L236" si="636">SUM(L234:L235)</f>
        <v>0</v>
      </c>
      <c r="M236" s="95">
        <f t="shared" ref="M236" si="637">SUM(M234:M235)</f>
        <v>0</v>
      </c>
    </row>
    <row r="237" spans="1:13" s="7" customFormat="1" ht="15.75" customHeight="1" x14ac:dyDescent="0.2">
      <c r="A237" s="27"/>
      <c r="B237" s="50" t="s">
        <v>207</v>
      </c>
      <c r="C237" s="29">
        <f t="shared" si="546"/>
        <v>0</v>
      </c>
      <c r="D237" s="27">
        <f t="shared" si="547"/>
        <v>0</v>
      </c>
      <c r="E237" s="30"/>
      <c r="F237" s="27"/>
      <c r="G237" s="29"/>
      <c r="H237" s="27"/>
      <c r="I237" s="27"/>
      <c r="J237" s="27"/>
      <c r="K237" s="27"/>
      <c r="L237" s="27"/>
      <c r="M237" s="27"/>
    </row>
    <row r="238" spans="1:13" s="7" customFormat="1" ht="15.75" customHeight="1" x14ac:dyDescent="0.2">
      <c r="A238" s="27"/>
      <c r="B238" s="51" t="s">
        <v>142</v>
      </c>
      <c r="C238" s="29">
        <f t="shared" si="546"/>
        <v>20445</v>
      </c>
      <c r="D238" s="27">
        <f t="shared" si="547"/>
        <v>0</v>
      </c>
      <c r="E238" s="28"/>
      <c r="F238" s="29"/>
      <c r="G238" s="29"/>
      <c r="H238" s="29">
        <v>20445</v>
      </c>
      <c r="I238" s="27"/>
      <c r="J238" s="27"/>
      <c r="K238" s="27"/>
      <c r="L238" s="27"/>
      <c r="M238" s="27"/>
    </row>
    <row r="239" spans="1:13" s="7" customFormat="1" ht="15.75" customHeight="1" x14ac:dyDescent="0.2">
      <c r="A239" s="25"/>
      <c r="B239" s="25"/>
      <c r="C239" s="27">
        <f>D239+G239+H239+I239+J239+K239+L239+M239</f>
        <v>-1112</v>
      </c>
      <c r="D239" s="27">
        <f>SUM(E239,F239)</f>
        <v>0</v>
      </c>
      <c r="E239" s="28"/>
      <c r="F239" s="29"/>
      <c r="G239" s="29"/>
      <c r="H239" s="27">
        <v>-1112</v>
      </c>
      <c r="I239" s="27"/>
      <c r="J239" s="27"/>
      <c r="K239" s="27"/>
      <c r="L239" s="27"/>
      <c r="M239" s="27"/>
    </row>
    <row r="240" spans="1:13" s="7" customFormat="1" ht="15.75" customHeight="1" x14ac:dyDescent="0.2">
      <c r="A240" s="94"/>
      <c r="B240" s="94"/>
      <c r="C240" s="95">
        <f>SUM(C238:C239)</f>
        <v>19333</v>
      </c>
      <c r="D240" s="95">
        <f t="shared" ref="D240" si="638">SUM(D238:D239)</f>
        <v>0</v>
      </c>
      <c r="E240" s="95">
        <f t="shared" ref="E240" si="639">SUM(E238:E239)</f>
        <v>0</v>
      </c>
      <c r="F240" s="95">
        <f t="shared" ref="F240" si="640">SUM(F238:F239)</f>
        <v>0</v>
      </c>
      <c r="G240" s="95">
        <f t="shared" ref="G240" si="641">SUM(G238:G239)</f>
        <v>0</v>
      </c>
      <c r="H240" s="95">
        <f t="shared" ref="H240" si="642">SUM(H238:H239)</f>
        <v>19333</v>
      </c>
      <c r="I240" s="95">
        <f t="shared" ref="I240" si="643">SUM(I238:I239)</f>
        <v>0</v>
      </c>
      <c r="J240" s="95">
        <f t="shared" ref="J240" si="644">SUM(J238:J239)</f>
        <v>0</v>
      </c>
      <c r="K240" s="95">
        <f t="shared" ref="K240" si="645">SUM(K238:K239)</f>
        <v>0</v>
      </c>
      <c r="L240" s="95">
        <f t="shared" ref="L240" si="646">SUM(L238:L239)</f>
        <v>0</v>
      </c>
      <c r="M240" s="95">
        <f t="shared" ref="M240" si="647">SUM(M238:M239)</f>
        <v>0</v>
      </c>
    </row>
    <row r="241" spans="1:13" s="7" customFormat="1" ht="15.75" customHeight="1" x14ac:dyDescent="0.2">
      <c r="A241" s="25"/>
      <c r="B241" s="51" t="s">
        <v>150</v>
      </c>
      <c r="C241" s="27">
        <f t="shared" si="546"/>
        <v>160467</v>
      </c>
      <c r="D241" s="27">
        <f t="shared" si="547"/>
        <v>0</v>
      </c>
      <c r="E241" s="30"/>
      <c r="F241" s="27"/>
      <c r="G241" s="27"/>
      <c r="H241" s="27">
        <v>160467</v>
      </c>
      <c r="I241" s="27"/>
      <c r="J241" s="27"/>
      <c r="K241" s="46"/>
      <c r="L241" s="46"/>
      <c r="M241" s="37"/>
    </row>
    <row r="242" spans="1:13" s="7" customFormat="1" ht="15.75" customHeight="1" x14ac:dyDescent="0.2">
      <c r="A242" s="25"/>
      <c r="B242" s="25"/>
      <c r="C242" s="27">
        <f>D242+G242+H242+I242+J242+K242+L242+M242</f>
        <v>-8727</v>
      </c>
      <c r="D242" s="27">
        <f>SUM(E242,F242)</f>
        <v>0</v>
      </c>
      <c r="E242" s="28"/>
      <c r="F242" s="29"/>
      <c r="G242" s="29"/>
      <c r="H242" s="27">
        <v>-8727</v>
      </c>
      <c r="I242" s="27"/>
      <c r="J242" s="27"/>
      <c r="K242" s="27"/>
      <c r="L242" s="27"/>
      <c r="M242" s="27"/>
    </row>
    <row r="243" spans="1:13" s="7" customFormat="1" ht="15.75" customHeight="1" x14ac:dyDescent="0.2">
      <c r="A243" s="94"/>
      <c r="B243" s="94"/>
      <c r="C243" s="95">
        <f>SUM(C241:C242)</f>
        <v>151740</v>
      </c>
      <c r="D243" s="95">
        <f t="shared" ref="D243" si="648">SUM(D241:D242)</f>
        <v>0</v>
      </c>
      <c r="E243" s="95">
        <f t="shared" ref="E243" si="649">SUM(E241:E242)</f>
        <v>0</v>
      </c>
      <c r="F243" s="95">
        <f t="shared" ref="F243" si="650">SUM(F241:F242)</f>
        <v>0</v>
      </c>
      <c r="G243" s="95">
        <f t="shared" ref="G243" si="651">SUM(G241:G242)</f>
        <v>0</v>
      </c>
      <c r="H243" s="95">
        <f t="shared" ref="H243" si="652">SUM(H241:H242)</f>
        <v>151740</v>
      </c>
      <c r="I243" s="95">
        <f t="shared" ref="I243" si="653">SUM(I241:I242)</f>
        <v>0</v>
      </c>
      <c r="J243" s="95">
        <f t="shared" ref="J243" si="654">SUM(J241:J242)</f>
        <v>0</v>
      </c>
      <c r="K243" s="95">
        <f t="shared" ref="K243" si="655">SUM(K241:K242)</f>
        <v>0</v>
      </c>
      <c r="L243" s="95">
        <f t="shared" ref="L243" si="656">SUM(L241:L242)</f>
        <v>0</v>
      </c>
      <c r="M243" s="95">
        <f t="shared" ref="M243" si="657">SUM(M241:M242)</f>
        <v>0</v>
      </c>
    </row>
    <row r="244" spans="1:13" s="7" customFormat="1" ht="29.25" customHeight="1" x14ac:dyDescent="0.2">
      <c r="A244" s="25"/>
      <c r="B244" s="51" t="s">
        <v>182</v>
      </c>
      <c r="C244" s="27">
        <f t="shared" si="546"/>
        <v>0</v>
      </c>
      <c r="D244" s="27">
        <f t="shared" si="547"/>
        <v>0</v>
      </c>
      <c r="E244" s="30"/>
      <c r="F244" s="27"/>
      <c r="G244" s="27"/>
      <c r="H244" s="27"/>
      <c r="I244" s="27"/>
      <c r="J244" s="27"/>
      <c r="K244" s="46"/>
      <c r="L244" s="46"/>
      <c r="M244" s="37"/>
    </row>
    <row r="245" spans="1:13" s="7" customFormat="1" ht="27" customHeight="1" x14ac:dyDescent="0.2">
      <c r="A245" s="25"/>
      <c r="B245" s="25" t="s">
        <v>228</v>
      </c>
      <c r="C245" s="27">
        <f t="shared" si="546"/>
        <v>45830</v>
      </c>
      <c r="D245" s="27">
        <f t="shared" si="547"/>
        <v>0</v>
      </c>
      <c r="E245" s="30"/>
      <c r="F245" s="27"/>
      <c r="G245" s="27"/>
      <c r="H245" s="27"/>
      <c r="I245" s="27"/>
      <c r="J245" s="27">
        <v>45830</v>
      </c>
      <c r="K245" s="46"/>
      <c r="L245" s="46"/>
      <c r="M245" s="37"/>
    </row>
    <row r="246" spans="1:13" s="7" customFormat="1" ht="15.75" customHeight="1" x14ac:dyDescent="0.2">
      <c r="A246" s="25"/>
      <c r="B246" s="25"/>
      <c r="C246" s="27">
        <f>D246+G246+H246+I246+J246+K246+L246+M246</f>
        <v>4893</v>
      </c>
      <c r="D246" s="27">
        <f>SUM(E246,F246)</f>
        <v>0</v>
      </c>
      <c r="E246" s="28"/>
      <c r="F246" s="29"/>
      <c r="G246" s="29">
        <v>50723</v>
      </c>
      <c r="H246" s="27"/>
      <c r="I246" s="27"/>
      <c r="J246" s="27">
        <v>-45830</v>
      </c>
      <c r="K246" s="27"/>
      <c r="L246" s="27"/>
      <c r="M246" s="27"/>
    </row>
    <row r="247" spans="1:13" s="7" customFormat="1" ht="15.75" customHeight="1" x14ac:dyDescent="0.2">
      <c r="A247" s="94"/>
      <c r="B247" s="94"/>
      <c r="C247" s="95">
        <f>SUM(C245:C246)</f>
        <v>50723</v>
      </c>
      <c r="D247" s="95">
        <f t="shared" ref="D247" si="658">SUM(D245:D246)</f>
        <v>0</v>
      </c>
      <c r="E247" s="95">
        <f t="shared" ref="E247" si="659">SUM(E245:E246)</f>
        <v>0</v>
      </c>
      <c r="F247" s="95">
        <f t="shared" ref="F247" si="660">SUM(F245:F246)</f>
        <v>0</v>
      </c>
      <c r="G247" s="95">
        <f t="shared" ref="G247" si="661">SUM(G245:G246)</f>
        <v>50723</v>
      </c>
      <c r="H247" s="95">
        <f t="shared" ref="H247" si="662">SUM(H245:H246)</f>
        <v>0</v>
      </c>
      <c r="I247" s="95">
        <f t="shared" ref="I247" si="663">SUM(I245:I246)</f>
        <v>0</v>
      </c>
      <c r="J247" s="95">
        <f t="shared" ref="J247" si="664">SUM(J245:J246)</f>
        <v>0</v>
      </c>
      <c r="K247" s="95">
        <f t="shared" ref="K247" si="665">SUM(K245:K246)</f>
        <v>0</v>
      </c>
      <c r="L247" s="95">
        <f t="shared" ref="L247" si="666">SUM(L245:L246)</f>
        <v>0</v>
      </c>
      <c r="M247" s="95">
        <f t="shared" ref="M247" si="667">SUM(M245:M246)</f>
        <v>0</v>
      </c>
    </row>
    <row r="248" spans="1:13" s="7" customFormat="1" ht="24.75" customHeight="1" x14ac:dyDescent="0.2">
      <c r="A248" s="75"/>
      <c r="B248" s="75" t="s">
        <v>245</v>
      </c>
      <c r="C248" s="31">
        <f t="shared" si="546"/>
        <v>0</v>
      </c>
      <c r="D248" s="31">
        <f t="shared" si="547"/>
        <v>0</v>
      </c>
      <c r="E248" s="76"/>
      <c r="F248" s="31"/>
      <c r="G248" s="31">
        <v>0</v>
      </c>
      <c r="H248" s="31"/>
      <c r="I248" s="31"/>
      <c r="J248" s="31">
        <v>0</v>
      </c>
      <c r="K248" s="77"/>
      <c r="L248" s="77"/>
      <c r="M248" s="78"/>
    </row>
    <row r="249" spans="1:13" s="7" customFormat="1" ht="15.75" customHeight="1" x14ac:dyDescent="0.2">
      <c r="A249" s="25"/>
      <c r="B249" s="25"/>
      <c r="C249" s="27">
        <f>D249+G249+H249+I249+J249+K249+L249+M249</f>
        <v>0</v>
      </c>
      <c r="D249" s="27">
        <f>SUM(E249,F249)</f>
        <v>0</v>
      </c>
      <c r="E249" s="28"/>
      <c r="F249" s="29"/>
      <c r="G249" s="29"/>
      <c r="H249" s="27"/>
      <c r="I249" s="27"/>
      <c r="J249" s="27"/>
      <c r="K249" s="27"/>
      <c r="L249" s="27"/>
      <c r="M249" s="27"/>
    </row>
    <row r="250" spans="1:13" s="7" customFormat="1" ht="15.75" customHeight="1" x14ac:dyDescent="0.2">
      <c r="A250" s="94"/>
      <c r="B250" s="94"/>
      <c r="C250" s="95">
        <f>SUM(C248:C249)</f>
        <v>0</v>
      </c>
      <c r="D250" s="95">
        <f t="shared" ref="D250" si="668">SUM(D248:D249)</f>
        <v>0</v>
      </c>
      <c r="E250" s="95">
        <f t="shared" ref="E250" si="669">SUM(E248:E249)</f>
        <v>0</v>
      </c>
      <c r="F250" s="95">
        <f t="shared" ref="F250" si="670">SUM(F248:F249)</f>
        <v>0</v>
      </c>
      <c r="G250" s="95">
        <f t="shared" ref="G250" si="671">SUM(G248:G249)</f>
        <v>0</v>
      </c>
      <c r="H250" s="95">
        <f t="shared" ref="H250" si="672">SUM(H248:H249)</f>
        <v>0</v>
      </c>
      <c r="I250" s="95">
        <f t="shared" ref="I250" si="673">SUM(I248:I249)</f>
        <v>0</v>
      </c>
      <c r="J250" s="95">
        <f t="shared" ref="J250" si="674">SUM(J248:J249)</f>
        <v>0</v>
      </c>
      <c r="K250" s="95">
        <f t="shared" ref="K250" si="675">SUM(K248:K249)</f>
        <v>0</v>
      </c>
      <c r="L250" s="95">
        <f t="shared" ref="L250" si="676">SUM(L248:L249)</f>
        <v>0</v>
      </c>
      <c r="M250" s="95">
        <f t="shared" ref="M250" si="677">SUM(M248:M249)</f>
        <v>0</v>
      </c>
    </row>
    <row r="251" spans="1:13" s="12" customFormat="1" ht="15.75" customHeight="1" x14ac:dyDescent="0.2">
      <c r="A251" s="35" t="s">
        <v>126</v>
      </c>
      <c r="B251" s="35" t="s">
        <v>120</v>
      </c>
      <c r="C251" s="23">
        <f t="shared" ref="C251:M251" si="678">C207+C195+C191+C174+C141</f>
        <v>4365661</v>
      </c>
      <c r="D251" s="23">
        <f t="shared" si="678"/>
        <v>240617</v>
      </c>
      <c r="E251" s="23">
        <f t="shared" si="678"/>
        <v>193904</v>
      </c>
      <c r="F251" s="23">
        <f t="shared" si="678"/>
        <v>46713</v>
      </c>
      <c r="G251" s="23">
        <f t="shared" si="678"/>
        <v>1129356</v>
      </c>
      <c r="H251" s="23">
        <f t="shared" si="678"/>
        <v>947841</v>
      </c>
      <c r="I251" s="23">
        <f t="shared" si="678"/>
        <v>0</v>
      </c>
      <c r="J251" s="23">
        <f t="shared" si="678"/>
        <v>2047767</v>
      </c>
      <c r="K251" s="23">
        <f t="shared" si="678"/>
        <v>0</v>
      </c>
      <c r="L251" s="23">
        <f t="shared" si="678"/>
        <v>80</v>
      </c>
      <c r="M251" s="23">
        <f t="shared" si="678"/>
        <v>0</v>
      </c>
    </row>
    <row r="252" spans="1:13" s="7" customFormat="1" ht="15.75" customHeight="1" x14ac:dyDescent="0.2">
      <c r="A252" s="25"/>
      <c r="B252" s="25"/>
      <c r="C252" s="27">
        <f>D252+G252+H252+I252+J252+K252+L252+M252</f>
        <v>-260403</v>
      </c>
      <c r="D252" s="27">
        <f>SUM(E252,F252)</f>
        <v>0</v>
      </c>
      <c r="E252" s="28">
        <f>SUM(E208,E196,E193,E175,E142)</f>
        <v>-348</v>
      </c>
      <c r="F252" s="28">
        <f t="shared" ref="F252:M252" si="679">SUM(F208,F196,F193,F175,F142)</f>
        <v>348</v>
      </c>
      <c r="G252" s="28">
        <f t="shared" si="679"/>
        <v>-12627</v>
      </c>
      <c r="H252" s="28">
        <f t="shared" si="679"/>
        <v>-41107</v>
      </c>
      <c r="I252" s="28">
        <f t="shared" si="679"/>
        <v>0</v>
      </c>
      <c r="J252" s="28">
        <f t="shared" si="679"/>
        <v>-206669</v>
      </c>
      <c r="K252" s="28">
        <f t="shared" si="679"/>
        <v>0</v>
      </c>
      <c r="L252" s="28">
        <f t="shared" si="679"/>
        <v>0</v>
      </c>
      <c r="M252" s="28">
        <f t="shared" si="679"/>
        <v>0</v>
      </c>
    </row>
    <row r="253" spans="1:13" s="7" customFormat="1" ht="15.75" customHeight="1" x14ac:dyDescent="0.2">
      <c r="A253" s="92"/>
      <c r="B253" s="92"/>
      <c r="C253" s="95">
        <f>SUM(C251,C252)</f>
        <v>4105258</v>
      </c>
      <c r="D253" s="95">
        <f t="shared" ref="D253:M253" si="680">SUM(D251,D252)</f>
        <v>240617</v>
      </c>
      <c r="E253" s="95">
        <f t="shared" si="680"/>
        <v>193556</v>
      </c>
      <c r="F253" s="95">
        <f t="shared" si="680"/>
        <v>47061</v>
      </c>
      <c r="G253" s="95">
        <f t="shared" si="680"/>
        <v>1116729</v>
      </c>
      <c r="H253" s="95">
        <f t="shared" si="680"/>
        <v>906734</v>
      </c>
      <c r="I253" s="95">
        <f t="shared" si="680"/>
        <v>0</v>
      </c>
      <c r="J253" s="95">
        <f t="shared" si="680"/>
        <v>1841098</v>
      </c>
      <c r="K253" s="95">
        <f t="shared" si="680"/>
        <v>0</v>
      </c>
      <c r="L253" s="95">
        <f t="shared" si="680"/>
        <v>80</v>
      </c>
      <c r="M253" s="95">
        <f t="shared" si="680"/>
        <v>0</v>
      </c>
    </row>
    <row r="254" spans="1:13" s="7" customFormat="1" ht="15.75" customHeight="1" x14ac:dyDescent="0.2">
      <c r="A254" s="35" t="s">
        <v>127</v>
      </c>
      <c r="B254" s="35" t="s">
        <v>24</v>
      </c>
      <c r="C254" s="52">
        <f>SUM(C257,C260,C263,C266,C269,C272,C275)</f>
        <v>152231</v>
      </c>
      <c r="D254" s="52">
        <f t="shared" ref="D254:M254" si="681">SUM(D257,D260,D263,D266,D269,D272,D275)</f>
        <v>7500</v>
      </c>
      <c r="E254" s="52">
        <f t="shared" si="681"/>
        <v>6000</v>
      </c>
      <c r="F254" s="52">
        <f t="shared" si="681"/>
        <v>1500</v>
      </c>
      <c r="G254" s="52">
        <f t="shared" si="681"/>
        <v>144731</v>
      </c>
      <c r="H254" s="52">
        <f t="shared" si="681"/>
        <v>0</v>
      </c>
      <c r="I254" s="52">
        <f t="shared" si="681"/>
        <v>0</v>
      </c>
      <c r="J254" s="52">
        <f t="shared" si="681"/>
        <v>0</v>
      </c>
      <c r="K254" s="52">
        <f t="shared" si="681"/>
        <v>0</v>
      </c>
      <c r="L254" s="52">
        <f t="shared" si="681"/>
        <v>0</v>
      </c>
      <c r="M254" s="52">
        <f t="shared" si="681"/>
        <v>0</v>
      </c>
    </row>
    <row r="255" spans="1:13" s="7" customFormat="1" ht="15.75" customHeight="1" x14ac:dyDescent="0.2">
      <c r="A255" s="25"/>
      <c r="B255" s="25"/>
      <c r="C255" s="27">
        <f>D255+G255+H255+I255+J255+K255+L255+M255</f>
        <v>0</v>
      </c>
      <c r="D255" s="27">
        <f>SUM(E255,F255)</f>
        <v>0</v>
      </c>
      <c r="E255" s="28">
        <f>SUM(E258,E261,E264,E267,E270,E273,E276)</f>
        <v>0</v>
      </c>
      <c r="F255" s="28">
        <f t="shared" ref="F255:M255" si="682">SUM(F258,F261,F264,F267,F270,F273,F276)</f>
        <v>0</v>
      </c>
      <c r="G255" s="28">
        <f t="shared" si="682"/>
        <v>0</v>
      </c>
      <c r="H255" s="28">
        <f t="shared" si="682"/>
        <v>0</v>
      </c>
      <c r="I255" s="28">
        <f t="shared" si="682"/>
        <v>0</v>
      </c>
      <c r="J255" s="28">
        <f t="shared" si="682"/>
        <v>0</v>
      </c>
      <c r="K255" s="28">
        <f t="shared" si="682"/>
        <v>0</v>
      </c>
      <c r="L255" s="28">
        <f t="shared" si="682"/>
        <v>0</v>
      </c>
      <c r="M255" s="28">
        <f t="shared" si="682"/>
        <v>0</v>
      </c>
    </row>
    <row r="256" spans="1:13" s="7" customFormat="1" ht="15.75" customHeight="1" x14ac:dyDescent="0.2">
      <c r="A256" s="92"/>
      <c r="B256" s="92"/>
      <c r="C256" s="95">
        <f>SUM(C254,C255)</f>
        <v>152231</v>
      </c>
      <c r="D256" s="95">
        <f t="shared" ref="D256:M256" si="683">SUM(D254,D255)</f>
        <v>7500</v>
      </c>
      <c r="E256" s="95">
        <f t="shared" si="683"/>
        <v>6000</v>
      </c>
      <c r="F256" s="95">
        <f t="shared" si="683"/>
        <v>1500</v>
      </c>
      <c r="G256" s="95">
        <f t="shared" si="683"/>
        <v>144731</v>
      </c>
      <c r="H256" s="95">
        <f t="shared" si="683"/>
        <v>0</v>
      </c>
      <c r="I256" s="95">
        <f t="shared" si="683"/>
        <v>0</v>
      </c>
      <c r="J256" s="95">
        <f t="shared" si="683"/>
        <v>0</v>
      </c>
      <c r="K256" s="95">
        <f t="shared" si="683"/>
        <v>0</v>
      </c>
      <c r="L256" s="95">
        <f t="shared" si="683"/>
        <v>0</v>
      </c>
      <c r="M256" s="95">
        <f t="shared" si="683"/>
        <v>0</v>
      </c>
    </row>
    <row r="257" spans="1:13" s="7" customFormat="1" ht="15.75" customHeight="1" x14ac:dyDescent="0.2">
      <c r="A257" s="32"/>
      <c r="B257" s="26" t="s">
        <v>49</v>
      </c>
      <c r="C257" s="27">
        <f t="shared" ref="C257:C275" si="684">SUM(D257,G257,H257:M257)</f>
        <v>4560</v>
      </c>
      <c r="D257" s="27">
        <f t="shared" ref="D257:D275" si="685">SUM(E257:F257)</f>
        <v>0</v>
      </c>
      <c r="E257" s="27"/>
      <c r="F257" s="27"/>
      <c r="G257" s="27">
        <v>4560</v>
      </c>
      <c r="H257" s="27"/>
      <c r="I257" s="27"/>
      <c r="J257" s="27"/>
      <c r="K257" s="27"/>
      <c r="L257" s="27"/>
      <c r="M257" s="27"/>
    </row>
    <row r="258" spans="1:13" s="7" customFormat="1" ht="15.75" customHeight="1" x14ac:dyDescent="0.2">
      <c r="A258" s="25"/>
      <c r="B258" s="25"/>
      <c r="C258" s="27">
        <f>D258+G258+H258+I258+J258+K258+L258+M258</f>
        <v>0</v>
      </c>
      <c r="D258" s="27">
        <f>SUM(E258,F258)</f>
        <v>0</v>
      </c>
      <c r="E258" s="28"/>
      <c r="F258" s="29"/>
      <c r="G258" s="29"/>
      <c r="H258" s="27"/>
      <c r="I258" s="27"/>
      <c r="J258" s="27"/>
      <c r="K258" s="27"/>
      <c r="L258" s="27"/>
      <c r="M258" s="27"/>
    </row>
    <row r="259" spans="1:13" s="7" customFormat="1" ht="15.75" customHeight="1" x14ac:dyDescent="0.2">
      <c r="A259" s="94"/>
      <c r="B259" s="94"/>
      <c r="C259" s="95">
        <f>SUM(C257:C258)</f>
        <v>4560</v>
      </c>
      <c r="D259" s="95">
        <f t="shared" ref="D259" si="686">SUM(D257:D258)</f>
        <v>0</v>
      </c>
      <c r="E259" s="95">
        <f t="shared" ref="E259" si="687">SUM(E257:E258)</f>
        <v>0</v>
      </c>
      <c r="F259" s="95">
        <f t="shared" ref="F259" si="688">SUM(F257:F258)</f>
        <v>0</v>
      </c>
      <c r="G259" s="95">
        <f t="shared" ref="G259" si="689">SUM(G257:G258)</f>
        <v>4560</v>
      </c>
      <c r="H259" s="95">
        <f t="shared" ref="H259" si="690">SUM(H257:H258)</f>
        <v>0</v>
      </c>
      <c r="I259" s="95">
        <f t="shared" ref="I259" si="691">SUM(I257:I258)</f>
        <v>0</v>
      </c>
      <c r="J259" s="95">
        <f t="shared" ref="J259" si="692">SUM(J257:J258)</f>
        <v>0</v>
      </c>
      <c r="K259" s="95">
        <f t="shared" ref="K259" si="693">SUM(K257:K258)</f>
        <v>0</v>
      </c>
      <c r="L259" s="95">
        <f t="shared" ref="L259" si="694">SUM(L257:L258)</f>
        <v>0</v>
      </c>
      <c r="M259" s="95">
        <f t="shared" ref="M259" si="695">SUM(M257:M258)</f>
        <v>0</v>
      </c>
    </row>
    <row r="260" spans="1:13" s="7" customFormat="1" ht="15.75" customHeight="1" x14ac:dyDescent="0.2">
      <c r="A260" s="32"/>
      <c r="B260" s="26" t="s">
        <v>89</v>
      </c>
      <c r="C260" s="27">
        <f t="shared" si="684"/>
        <v>5790</v>
      </c>
      <c r="D260" s="27">
        <f t="shared" si="685"/>
        <v>0</v>
      </c>
      <c r="E260" s="27"/>
      <c r="F260" s="27"/>
      <c r="G260" s="27">
        <v>5790</v>
      </c>
      <c r="H260" s="27"/>
      <c r="I260" s="27"/>
      <c r="J260" s="27"/>
      <c r="K260" s="27"/>
      <c r="L260" s="27"/>
      <c r="M260" s="27"/>
    </row>
    <row r="261" spans="1:13" s="7" customFormat="1" ht="15.75" customHeight="1" x14ac:dyDescent="0.2">
      <c r="A261" s="25"/>
      <c r="B261" s="25"/>
      <c r="C261" s="27">
        <f>D261+G261+H261+I261+J261+K261+L261+M261</f>
        <v>0</v>
      </c>
      <c r="D261" s="27">
        <f>SUM(E261,F261)</f>
        <v>0</v>
      </c>
      <c r="E261" s="28"/>
      <c r="F261" s="29"/>
      <c r="G261" s="29"/>
      <c r="H261" s="27"/>
      <c r="I261" s="27"/>
      <c r="J261" s="27"/>
      <c r="K261" s="27"/>
      <c r="L261" s="27"/>
      <c r="M261" s="27"/>
    </row>
    <row r="262" spans="1:13" s="7" customFormat="1" ht="15.75" customHeight="1" x14ac:dyDescent="0.2">
      <c r="A262" s="94"/>
      <c r="B262" s="94"/>
      <c r="C262" s="95">
        <f>SUM(C260:C261)</f>
        <v>5790</v>
      </c>
      <c r="D262" s="95">
        <f t="shared" ref="D262" si="696">SUM(D260:D261)</f>
        <v>0</v>
      </c>
      <c r="E262" s="95">
        <f t="shared" ref="E262" si="697">SUM(E260:E261)</f>
        <v>0</v>
      </c>
      <c r="F262" s="95">
        <f t="shared" ref="F262" si="698">SUM(F260:F261)</f>
        <v>0</v>
      </c>
      <c r="G262" s="95">
        <f t="shared" ref="G262" si="699">SUM(G260:G261)</f>
        <v>5790</v>
      </c>
      <c r="H262" s="95">
        <f t="shared" ref="H262" si="700">SUM(H260:H261)</f>
        <v>0</v>
      </c>
      <c r="I262" s="95">
        <f t="shared" ref="I262" si="701">SUM(I260:I261)</f>
        <v>0</v>
      </c>
      <c r="J262" s="95">
        <f t="shared" ref="J262" si="702">SUM(J260:J261)</f>
        <v>0</v>
      </c>
      <c r="K262" s="95">
        <f t="shared" ref="K262" si="703">SUM(K260:K261)</f>
        <v>0</v>
      </c>
      <c r="L262" s="95">
        <f t="shared" ref="L262" si="704">SUM(L260:L261)</f>
        <v>0</v>
      </c>
      <c r="M262" s="95">
        <f t="shared" ref="M262" si="705">SUM(M260:M261)</f>
        <v>0</v>
      </c>
    </row>
    <row r="263" spans="1:13" s="7" customFormat="1" ht="15.75" customHeight="1" x14ac:dyDescent="0.2">
      <c r="A263" s="32"/>
      <c r="B263" s="26" t="s">
        <v>109</v>
      </c>
      <c r="C263" s="27">
        <f t="shared" si="684"/>
        <v>6262</v>
      </c>
      <c r="D263" s="27">
        <f t="shared" si="685"/>
        <v>0</v>
      </c>
      <c r="E263" s="27"/>
      <c r="F263" s="27"/>
      <c r="G263" s="27">
        <v>6262</v>
      </c>
      <c r="H263" s="27"/>
      <c r="I263" s="27"/>
      <c r="J263" s="27"/>
      <c r="K263" s="27"/>
      <c r="L263" s="27"/>
      <c r="M263" s="27"/>
    </row>
    <row r="264" spans="1:13" s="7" customFormat="1" ht="15.75" customHeight="1" x14ac:dyDescent="0.2">
      <c r="A264" s="25"/>
      <c r="B264" s="25"/>
      <c r="C264" s="27">
        <f>D264+G264+H264+I264+J264+K264+L264+M264</f>
        <v>0</v>
      </c>
      <c r="D264" s="27">
        <f>SUM(E264,F264)</f>
        <v>0</v>
      </c>
      <c r="E264" s="28"/>
      <c r="F264" s="29"/>
      <c r="G264" s="29"/>
      <c r="H264" s="27"/>
      <c r="I264" s="27"/>
      <c r="J264" s="27"/>
      <c r="K264" s="27"/>
      <c r="L264" s="27"/>
      <c r="M264" s="27"/>
    </row>
    <row r="265" spans="1:13" s="7" customFormat="1" ht="15.75" customHeight="1" x14ac:dyDescent="0.2">
      <c r="A265" s="94"/>
      <c r="B265" s="94"/>
      <c r="C265" s="95">
        <f>SUM(C263:C264)</f>
        <v>6262</v>
      </c>
      <c r="D265" s="95">
        <f t="shared" ref="D265" si="706">SUM(D263:D264)</f>
        <v>0</v>
      </c>
      <c r="E265" s="95">
        <f t="shared" ref="E265" si="707">SUM(E263:E264)</f>
        <v>0</v>
      </c>
      <c r="F265" s="95">
        <f t="shared" ref="F265" si="708">SUM(F263:F264)</f>
        <v>0</v>
      </c>
      <c r="G265" s="95">
        <f t="shared" ref="G265" si="709">SUM(G263:G264)</f>
        <v>6262</v>
      </c>
      <c r="H265" s="95">
        <f t="shared" ref="H265" si="710">SUM(H263:H264)</f>
        <v>0</v>
      </c>
      <c r="I265" s="95">
        <f t="shared" ref="I265" si="711">SUM(I263:I264)</f>
        <v>0</v>
      </c>
      <c r="J265" s="95">
        <f t="shared" ref="J265" si="712">SUM(J263:J264)</f>
        <v>0</v>
      </c>
      <c r="K265" s="95">
        <f t="shared" ref="K265" si="713">SUM(K263:K264)</f>
        <v>0</v>
      </c>
      <c r="L265" s="95">
        <f t="shared" ref="L265" si="714">SUM(L263:L264)</f>
        <v>0</v>
      </c>
      <c r="M265" s="95">
        <f t="shared" ref="M265" si="715">SUM(M263:M264)</f>
        <v>0</v>
      </c>
    </row>
    <row r="266" spans="1:13" s="7" customFormat="1" ht="15.75" customHeight="1" x14ac:dyDescent="0.2">
      <c r="A266" s="32"/>
      <c r="B266" s="26" t="s">
        <v>100</v>
      </c>
      <c r="C266" s="27">
        <f t="shared" si="684"/>
        <v>5314</v>
      </c>
      <c r="D266" s="27">
        <f t="shared" si="685"/>
        <v>0</v>
      </c>
      <c r="E266" s="27"/>
      <c r="F266" s="27"/>
      <c r="G266" s="29">
        <v>5314</v>
      </c>
      <c r="H266" s="27"/>
      <c r="I266" s="27"/>
      <c r="J266" s="27"/>
      <c r="K266" s="27"/>
      <c r="L266" s="27"/>
      <c r="M266" s="27"/>
    </row>
    <row r="267" spans="1:13" s="7" customFormat="1" ht="15.75" customHeight="1" x14ac:dyDescent="0.2">
      <c r="A267" s="25"/>
      <c r="B267" s="25"/>
      <c r="C267" s="27">
        <f>D267+G267+H267+I267+J267+K267+L267+M267</f>
        <v>0</v>
      </c>
      <c r="D267" s="27">
        <f>SUM(E267,F267)</f>
        <v>0</v>
      </c>
      <c r="E267" s="28"/>
      <c r="F267" s="29"/>
      <c r="G267" s="29"/>
      <c r="H267" s="27"/>
      <c r="I267" s="27"/>
      <c r="J267" s="27"/>
      <c r="K267" s="27"/>
      <c r="L267" s="27"/>
      <c r="M267" s="27"/>
    </row>
    <row r="268" spans="1:13" s="7" customFormat="1" ht="15.75" customHeight="1" x14ac:dyDescent="0.2">
      <c r="A268" s="94"/>
      <c r="B268" s="94"/>
      <c r="C268" s="95">
        <f>SUM(C266:C267)</f>
        <v>5314</v>
      </c>
      <c r="D268" s="95">
        <f t="shared" ref="D268" si="716">SUM(D266:D267)</f>
        <v>0</v>
      </c>
      <c r="E268" s="95">
        <f t="shared" ref="E268" si="717">SUM(E266:E267)</f>
        <v>0</v>
      </c>
      <c r="F268" s="95">
        <f t="shared" ref="F268" si="718">SUM(F266:F267)</f>
        <v>0</v>
      </c>
      <c r="G268" s="95">
        <f t="shared" ref="G268" si="719">SUM(G266:G267)</f>
        <v>5314</v>
      </c>
      <c r="H268" s="95">
        <f t="shared" ref="H268" si="720">SUM(H266:H267)</f>
        <v>0</v>
      </c>
      <c r="I268" s="95">
        <f t="shared" ref="I268" si="721">SUM(I266:I267)</f>
        <v>0</v>
      </c>
      <c r="J268" s="95">
        <f t="shared" ref="J268" si="722">SUM(J266:J267)</f>
        <v>0</v>
      </c>
      <c r="K268" s="95">
        <f t="shared" ref="K268" si="723">SUM(K266:K267)</f>
        <v>0</v>
      </c>
      <c r="L268" s="95">
        <f t="shared" ref="L268" si="724">SUM(L266:L267)</f>
        <v>0</v>
      </c>
      <c r="M268" s="95">
        <f t="shared" ref="M268" si="725">SUM(M266:M267)</f>
        <v>0</v>
      </c>
    </row>
    <row r="269" spans="1:13" s="7" customFormat="1" ht="15.75" customHeight="1" x14ac:dyDescent="0.2">
      <c r="A269" s="32"/>
      <c r="B269" s="26" t="s">
        <v>132</v>
      </c>
      <c r="C269" s="27">
        <f t="shared" si="684"/>
        <v>2240</v>
      </c>
      <c r="D269" s="27">
        <f t="shared" si="685"/>
        <v>0</v>
      </c>
      <c r="E269" s="27"/>
      <c r="F269" s="27"/>
      <c r="G269" s="27">
        <v>2240</v>
      </c>
      <c r="H269" s="27"/>
      <c r="I269" s="27"/>
      <c r="J269" s="27"/>
      <c r="K269" s="27"/>
      <c r="L269" s="27"/>
      <c r="M269" s="27"/>
    </row>
    <row r="270" spans="1:13" s="7" customFormat="1" ht="15.75" customHeight="1" x14ac:dyDescent="0.2">
      <c r="A270" s="25"/>
      <c r="B270" s="25"/>
      <c r="C270" s="27">
        <f>D270+G270+H270+I270+J270+K270+L270+M270</f>
        <v>0</v>
      </c>
      <c r="D270" s="27">
        <f>SUM(E270,F270)</f>
        <v>0</v>
      </c>
      <c r="E270" s="28"/>
      <c r="F270" s="29"/>
      <c r="G270" s="29"/>
      <c r="H270" s="27"/>
      <c r="I270" s="27"/>
      <c r="J270" s="27"/>
      <c r="K270" s="27"/>
      <c r="L270" s="27"/>
      <c r="M270" s="27"/>
    </row>
    <row r="271" spans="1:13" s="7" customFormat="1" ht="15.75" customHeight="1" x14ac:dyDescent="0.2">
      <c r="A271" s="94"/>
      <c r="B271" s="94"/>
      <c r="C271" s="95">
        <f>SUM(C269:C270)</f>
        <v>2240</v>
      </c>
      <c r="D271" s="95">
        <f t="shared" ref="D271" si="726">SUM(D269:D270)</f>
        <v>0</v>
      </c>
      <c r="E271" s="95">
        <f t="shared" ref="E271" si="727">SUM(E269:E270)</f>
        <v>0</v>
      </c>
      <c r="F271" s="95">
        <f t="shared" ref="F271" si="728">SUM(F269:F270)</f>
        <v>0</v>
      </c>
      <c r="G271" s="95">
        <f t="shared" ref="G271" si="729">SUM(G269:G270)</f>
        <v>2240</v>
      </c>
      <c r="H271" s="95">
        <f t="shared" ref="H271" si="730">SUM(H269:H270)</f>
        <v>0</v>
      </c>
      <c r="I271" s="95">
        <f t="shared" ref="I271" si="731">SUM(I269:I270)</f>
        <v>0</v>
      </c>
      <c r="J271" s="95">
        <f t="shared" ref="J271" si="732">SUM(J269:J270)</f>
        <v>0</v>
      </c>
      <c r="K271" s="95">
        <f t="shared" ref="K271" si="733">SUM(K269:K270)</f>
        <v>0</v>
      </c>
      <c r="L271" s="95">
        <f t="shared" ref="L271" si="734">SUM(L269:L270)</f>
        <v>0</v>
      </c>
      <c r="M271" s="95">
        <f t="shared" ref="M271" si="735">SUM(M269:M270)</f>
        <v>0</v>
      </c>
    </row>
    <row r="272" spans="1:13" s="7" customFormat="1" ht="15.75" customHeight="1" x14ac:dyDescent="0.2">
      <c r="A272" s="32"/>
      <c r="B272" s="26" t="s">
        <v>88</v>
      </c>
      <c r="C272" s="27">
        <f t="shared" si="684"/>
        <v>3073</v>
      </c>
      <c r="D272" s="27">
        <f t="shared" si="685"/>
        <v>0</v>
      </c>
      <c r="E272" s="27"/>
      <c r="F272" s="27"/>
      <c r="G272" s="27">
        <v>3073</v>
      </c>
      <c r="H272" s="27"/>
      <c r="I272" s="27"/>
      <c r="J272" s="27"/>
      <c r="K272" s="27"/>
      <c r="L272" s="27"/>
      <c r="M272" s="27"/>
    </row>
    <row r="273" spans="1:13" s="7" customFormat="1" ht="15.75" customHeight="1" x14ac:dyDescent="0.2">
      <c r="A273" s="25"/>
      <c r="B273" s="25"/>
      <c r="C273" s="27">
        <f>D273+G273+H273+I273+J273+K273+L273+M273</f>
        <v>0</v>
      </c>
      <c r="D273" s="27">
        <f>SUM(E273,F273)</f>
        <v>0</v>
      </c>
      <c r="E273" s="28"/>
      <c r="F273" s="29"/>
      <c r="G273" s="29"/>
      <c r="H273" s="27"/>
      <c r="I273" s="27"/>
      <c r="J273" s="27"/>
      <c r="K273" s="27"/>
      <c r="L273" s="27"/>
      <c r="M273" s="27"/>
    </row>
    <row r="274" spans="1:13" s="7" customFormat="1" ht="15.75" customHeight="1" x14ac:dyDescent="0.2">
      <c r="A274" s="94"/>
      <c r="B274" s="94"/>
      <c r="C274" s="95">
        <f>SUM(C272:C273)</f>
        <v>3073</v>
      </c>
      <c r="D274" s="95">
        <f t="shared" ref="D274" si="736">SUM(D272:D273)</f>
        <v>0</v>
      </c>
      <c r="E274" s="95">
        <f t="shared" ref="E274" si="737">SUM(E272:E273)</f>
        <v>0</v>
      </c>
      <c r="F274" s="95">
        <f t="shared" ref="F274" si="738">SUM(F272:F273)</f>
        <v>0</v>
      </c>
      <c r="G274" s="95">
        <f t="shared" ref="G274" si="739">SUM(G272:G273)</f>
        <v>3073</v>
      </c>
      <c r="H274" s="95">
        <f t="shared" ref="H274" si="740">SUM(H272:H273)</f>
        <v>0</v>
      </c>
      <c r="I274" s="95">
        <f t="shared" ref="I274" si="741">SUM(I272:I273)</f>
        <v>0</v>
      </c>
      <c r="J274" s="95">
        <f t="shared" ref="J274" si="742">SUM(J272:J273)</f>
        <v>0</v>
      </c>
      <c r="K274" s="95">
        <f t="shared" ref="K274" si="743">SUM(K272:K273)</f>
        <v>0</v>
      </c>
      <c r="L274" s="95">
        <f t="shared" ref="L274" si="744">SUM(L272:L273)</f>
        <v>0</v>
      </c>
      <c r="M274" s="95">
        <f t="shared" ref="M274" si="745">SUM(M272:M273)</f>
        <v>0</v>
      </c>
    </row>
    <row r="275" spans="1:13" s="7" customFormat="1" ht="29.25" customHeight="1" x14ac:dyDescent="0.2">
      <c r="A275" s="32"/>
      <c r="B275" s="26" t="s">
        <v>191</v>
      </c>
      <c r="C275" s="27">
        <f t="shared" si="684"/>
        <v>124992</v>
      </c>
      <c r="D275" s="27">
        <f t="shared" si="685"/>
        <v>7500</v>
      </c>
      <c r="E275" s="27">
        <v>6000</v>
      </c>
      <c r="F275" s="27">
        <v>1500</v>
      </c>
      <c r="G275" s="27">
        <v>117492</v>
      </c>
      <c r="H275" s="27"/>
      <c r="I275" s="27"/>
      <c r="J275" s="27"/>
      <c r="K275" s="27"/>
      <c r="L275" s="27"/>
      <c r="M275" s="27"/>
    </row>
    <row r="276" spans="1:13" s="7" customFormat="1" ht="15.75" customHeight="1" x14ac:dyDescent="0.2">
      <c r="A276" s="25"/>
      <c r="B276" s="25"/>
      <c r="C276" s="27">
        <f>D276+G276+H276+I276+J276+K276+L276+M276</f>
        <v>0</v>
      </c>
      <c r="D276" s="27">
        <f>SUM(E276,F276)</f>
        <v>0</v>
      </c>
      <c r="E276" s="28"/>
      <c r="F276" s="29"/>
      <c r="G276" s="29"/>
      <c r="H276" s="27"/>
      <c r="I276" s="27"/>
      <c r="J276" s="27"/>
      <c r="K276" s="27"/>
      <c r="L276" s="27"/>
      <c r="M276" s="27"/>
    </row>
    <row r="277" spans="1:13" s="7" customFormat="1" ht="15.75" customHeight="1" x14ac:dyDescent="0.2">
      <c r="A277" s="94"/>
      <c r="B277" s="94"/>
      <c r="C277" s="95">
        <f>SUM(C275:C276)</f>
        <v>124992</v>
      </c>
      <c r="D277" s="95">
        <f t="shared" ref="D277" si="746">SUM(D275:D276)</f>
        <v>7500</v>
      </c>
      <c r="E277" s="95">
        <f t="shared" ref="E277" si="747">SUM(E275:E276)</f>
        <v>6000</v>
      </c>
      <c r="F277" s="95">
        <f t="shared" ref="F277" si="748">SUM(F275:F276)</f>
        <v>1500</v>
      </c>
      <c r="G277" s="95">
        <f t="shared" ref="G277" si="749">SUM(G275:G276)</f>
        <v>117492</v>
      </c>
      <c r="H277" s="95">
        <f t="shared" ref="H277" si="750">SUM(H275:H276)</f>
        <v>0</v>
      </c>
      <c r="I277" s="95">
        <f t="shared" ref="I277" si="751">SUM(I275:I276)</f>
        <v>0</v>
      </c>
      <c r="J277" s="95">
        <f t="shared" ref="J277" si="752">SUM(J275:J276)</f>
        <v>0</v>
      </c>
      <c r="K277" s="95">
        <f t="shared" ref="K277" si="753">SUM(K275:K276)</f>
        <v>0</v>
      </c>
      <c r="L277" s="95">
        <f t="shared" ref="L277" si="754">SUM(L275:L276)</f>
        <v>0</v>
      </c>
      <c r="M277" s="95">
        <f t="shared" ref="M277" si="755">SUM(M275:M276)</f>
        <v>0</v>
      </c>
    </row>
    <row r="278" spans="1:13" s="7" customFormat="1" ht="15.75" customHeight="1" x14ac:dyDescent="0.2">
      <c r="A278" s="32" t="s">
        <v>25</v>
      </c>
      <c r="B278" s="32" t="s">
        <v>26</v>
      </c>
      <c r="C278" s="34">
        <f>SUM(C281,C284,C287,C290,C293,C296)</f>
        <v>575730</v>
      </c>
      <c r="D278" s="34">
        <f t="shared" ref="D278:M278" si="756">SUM(D281,D284,D287,D290,D293,D296)</f>
        <v>207253</v>
      </c>
      <c r="E278" s="34">
        <f t="shared" si="756"/>
        <v>167018</v>
      </c>
      <c r="F278" s="34">
        <f t="shared" si="756"/>
        <v>40235</v>
      </c>
      <c r="G278" s="34">
        <f t="shared" si="756"/>
        <v>298476</v>
      </c>
      <c r="H278" s="34">
        <f t="shared" si="756"/>
        <v>59300</v>
      </c>
      <c r="I278" s="34">
        <f t="shared" si="756"/>
        <v>0</v>
      </c>
      <c r="J278" s="34">
        <f t="shared" si="756"/>
        <v>10701</v>
      </c>
      <c r="K278" s="34">
        <f t="shared" si="756"/>
        <v>0</v>
      </c>
      <c r="L278" s="34">
        <f t="shared" si="756"/>
        <v>0</v>
      </c>
      <c r="M278" s="34">
        <f t="shared" si="756"/>
        <v>0</v>
      </c>
    </row>
    <row r="279" spans="1:13" s="7" customFormat="1" ht="15.75" customHeight="1" x14ac:dyDescent="0.2">
      <c r="A279" s="25"/>
      <c r="B279" s="25"/>
      <c r="C279" s="27">
        <f>D279+G279+H279+I279+J279+K279+L279+M279</f>
        <v>0</v>
      </c>
      <c r="D279" s="27">
        <f>SUM(E279,F279)</f>
        <v>2814</v>
      </c>
      <c r="E279" s="28">
        <v>2598</v>
      </c>
      <c r="F279" s="28">
        <v>216</v>
      </c>
      <c r="G279" s="28">
        <f t="shared" ref="G279:M279" si="757">SUM(G282,G285,G288,G291,G294,G297)</f>
        <v>-10193</v>
      </c>
      <c r="H279" s="28">
        <f t="shared" si="757"/>
        <v>0</v>
      </c>
      <c r="I279" s="28">
        <f t="shared" si="757"/>
        <v>0</v>
      </c>
      <c r="J279" s="28">
        <f t="shared" si="757"/>
        <v>7379</v>
      </c>
      <c r="K279" s="28">
        <f t="shared" si="757"/>
        <v>0</v>
      </c>
      <c r="L279" s="28">
        <f t="shared" si="757"/>
        <v>0</v>
      </c>
      <c r="M279" s="28">
        <f t="shared" si="757"/>
        <v>0</v>
      </c>
    </row>
    <row r="280" spans="1:13" s="7" customFormat="1" ht="15.75" customHeight="1" x14ac:dyDescent="0.2">
      <c r="A280" s="97"/>
      <c r="B280" s="92"/>
      <c r="C280" s="95">
        <f>SUM(C278,C279)</f>
        <v>575730</v>
      </c>
      <c r="D280" s="95">
        <f t="shared" ref="D280:M280" si="758">SUM(D278,D279)</f>
        <v>210067</v>
      </c>
      <c r="E280" s="95">
        <f t="shared" si="758"/>
        <v>169616</v>
      </c>
      <c r="F280" s="95">
        <f t="shared" si="758"/>
        <v>40451</v>
      </c>
      <c r="G280" s="95">
        <f t="shared" si="758"/>
        <v>288283</v>
      </c>
      <c r="H280" s="95">
        <f t="shared" si="758"/>
        <v>59300</v>
      </c>
      <c r="I280" s="95">
        <f t="shared" si="758"/>
        <v>0</v>
      </c>
      <c r="J280" s="95">
        <f t="shared" si="758"/>
        <v>18080</v>
      </c>
      <c r="K280" s="95">
        <f t="shared" si="758"/>
        <v>0</v>
      </c>
      <c r="L280" s="95">
        <f t="shared" si="758"/>
        <v>0</v>
      </c>
      <c r="M280" s="95">
        <f t="shared" si="758"/>
        <v>0</v>
      </c>
    </row>
    <row r="281" spans="1:13" s="7" customFormat="1" ht="15.75" customHeight="1" x14ac:dyDescent="0.2">
      <c r="A281" s="1"/>
      <c r="B281" s="26" t="s">
        <v>177</v>
      </c>
      <c r="C281" s="27">
        <f t="shared" ref="C281:C296" si="759">SUM(D281,G281,H281:M281)</f>
        <v>372211</v>
      </c>
      <c r="D281" s="27">
        <f t="shared" ref="D281:D353" si="760">SUM(E281:F281)</f>
        <v>155369</v>
      </c>
      <c r="E281" s="29">
        <v>125206</v>
      </c>
      <c r="F281" s="29">
        <v>30163</v>
      </c>
      <c r="G281" s="27">
        <v>213392</v>
      </c>
      <c r="H281" s="27"/>
      <c r="I281" s="27"/>
      <c r="J281" s="27">
        <v>3450</v>
      </c>
      <c r="K281" s="27"/>
      <c r="L281" s="27"/>
      <c r="M281" s="27"/>
    </row>
    <row r="282" spans="1:13" s="7" customFormat="1" ht="15.75" customHeight="1" x14ac:dyDescent="0.2">
      <c r="A282" s="25"/>
      <c r="B282" s="25"/>
      <c r="C282" s="27">
        <f>D282+G282+H282+I282+J282+K282+L282+M282</f>
        <v>0</v>
      </c>
      <c r="D282" s="27">
        <f>SUM(E282,F282)</f>
        <v>2759</v>
      </c>
      <c r="E282" s="28">
        <v>2547</v>
      </c>
      <c r="F282" s="29">
        <v>212</v>
      </c>
      <c r="G282" s="29">
        <v>-9353</v>
      </c>
      <c r="H282" s="27"/>
      <c r="I282" s="27"/>
      <c r="J282" s="27">
        <v>6594</v>
      </c>
      <c r="K282" s="27"/>
      <c r="L282" s="27"/>
      <c r="M282" s="27"/>
    </row>
    <row r="283" spans="1:13" s="7" customFormat="1" ht="15.75" customHeight="1" x14ac:dyDescent="0.2">
      <c r="A283" s="94"/>
      <c r="B283" s="94"/>
      <c r="C283" s="95">
        <f>SUM(C281:C282)</f>
        <v>372211</v>
      </c>
      <c r="D283" s="95">
        <f t="shared" ref="D283" si="761">SUM(D281:D282)</f>
        <v>158128</v>
      </c>
      <c r="E283" s="95">
        <f t="shared" ref="E283" si="762">SUM(E281:E282)</f>
        <v>127753</v>
      </c>
      <c r="F283" s="95">
        <f t="shared" ref="F283" si="763">SUM(F281:F282)</f>
        <v>30375</v>
      </c>
      <c r="G283" s="95">
        <f t="shared" ref="G283" si="764">SUM(G281:G282)</f>
        <v>204039</v>
      </c>
      <c r="H283" s="95">
        <f t="shared" ref="H283" si="765">SUM(H281:H282)</f>
        <v>0</v>
      </c>
      <c r="I283" s="95">
        <f t="shared" ref="I283" si="766">SUM(I281:I282)</f>
        <v>0</v>
      </c>
      <c r="J283" s="95">
        <f t="shared" ref="J283" si="767">SUM(J281:J282)</f>
        <v>10044</v>
      </c>
      <c r="K283" s="95">
        <f t="shared" ref="K283" si="768">SUM(K281:K282)</f>
        <v>0</v>
      </c>
      <c r="L283" s="95">
        <f t="shared" ref="L283" si="769">SUM(L281:L282)</f>
        <v>0</v>
      </c>
      <c r="M283" s="95">
        <f t="shared" ref="M283" si="770">SUM(M281:M282)</f>
        <v>0</v>
      </c>
    </row>
    <row r="284" spans="1:13" s="7" customFormat="1" ht="15.75" customHeight="1" x14ac:dyDescent="0.2">
      <c r="A284" s="25"/>
      <c r="B284" s="26" t="s">
        <v>163</v>
      </c>
      <c r="C284" s="27">
        <f t="shared" si="759"/>
        <v>9126</v>
      </c>
      <c r="D284" s="27">
        <f t="shared" si="760"/>
        <v>496</v>
      </c>
      <c r="E284" s="29">
        <v>400</v>
      </c>
      <c r="F284" s="29">
        <v>96</v>
      </c>
      <c r="G284" s="27">
        <v>6330</v>
      </c>
      <c r="H284" s="27"/>
      <c r="I284" s="27"/>
      <c r="J284" s="27">
        <v>2300</v>
      </c>
      <c r="K284" s="27"/>
      <c r="L284" s="27"/>
      <c r="M284" s="27"/>
    </row>
    <row r="285" spans="1:13" s="7" customFormat="1" ht="15.75" customHeight="1" x14ac:dyDescent="0.2">
      <c r="A285" s="25"/>
      <c r="B285" s="25"/>
      <c r="C285" s="27">
        <f>D285+G285+H285+I285+J285+K285+L285+M285</f>
        <v>0</v>
      </c>
      <c r="D285" s="27">
        <f>SUM(E285,F285)</f>
        <v>0</v>
      </c>
      <c r="E285" s="28"/>
      <c r="F285" s="29"/>
      <c r="G285" s="29"/>
      <c r="H285" s="27"/>
      <c r="I285" s="27"/>
      <c r="J285" s="27"/>
      <c r="K285" s="27"/>
      <c r="L285" s="27"/>
      <c r="M285" s="27"/>
    </row>
    <row r="286" spans="1:13" s="7" customFormat="1" ht="15.75" customHeight="1" x14ac:dyDescent="0.2">
      <c r="A286" s="94"/>
      <c r="B286" s="94"/>
      <c r="C286" s="95">
        <f>SUM(C284:C285)</f>
        <v>9126</v>
      </c>
      <c r="D286" s="95">
        <f t="shared" ref="D286" si="771">SUM(D284:D285)</f>
        <v>496</v>
      </c>
      <c r="E286" s="95">
        <f t="shared" ref="E286" si="772">SUM(E284:E285)</f>
        <v>400</v>
      </c>
      <c r="F286" s="95">
        <f t="shared" ref="F286" si="773">SUM(F284:F285)</f>
        <v>96</v>
      </c>
      <c r="G286" s="95">
        <f t="shared" ref="G286" si="774">SUM(G284:G285)</f>
        <v>6330</v>
      </c>
      <c r="H286" s="95">
        <f t="shared" ref="H286" si="775">SUM(H284:H285)</f>
        <v>0</v>
      </c>
      <c r="I286" s="95">
        <f t="shared" ref="I286" si="776">SUM(I284:I285)</f>
        <v>0</v>
      </c>
      <c r="J286" s="95">
        <f t="shared" ref="J286" si="777">SUM(J284:J285)</f>
        <v>2300</v>
      </c>
      <c r="K286" s="95">
        <f t="shared" ref="K286" si="778">SUM(K284:K285)</f>
        <v>0</v>
      </c>
      <c r="L286" s="95">
        <f t="shared" ref="L286" si="779">SUM(L284:L285)</f>
        <v>0</v>
      </c>
      <c r="M286" s="95">
        <f t="shared" ref="M286" si="780">SUM(M284:M285)</f>
        <v>0</v>
      </c>
    </row>
    <row r="287" spans="1:13" s="7" customFormat="1" ht="15.75" customHeight="1" x14ac:dyDescent="0.2">
      <c r="A287" s="25"/>
      <c r="B287" s="26" t="s">
        <v>27</v>
      </c>
      <c r="C287" s="27">
        <f t="shared" si="759"/>
        <v>32478</v>
      </c>
      <c r="D287" s="27">
        <f t="shared" si="760"/>
        <v>22000</v>
      </c>
      <c r="E287" s="29">
        <v>17729</v>
      </c>
      <c r="F287" s="29">
        <v>4271</v>
      </c>
      <c r="G287" s="29">
        <v>9528</v>
      </c>
      <c r="H287" s="27"/>
      <c r="I287" s="27"/>
      <c r="J287" s="27">
        <v>950</v>
      </c>
      <c r="K287" s="27"/>
      <c r="L287" s="27"/>
      <c r="M287" s="27"/>
    </row>
    <row r="288" spans="1:13" s="7" customFormat="1" ht="15.75" customHeight="1" x14ac:dyDescent="0.2">
      <c r="A288" s="25"/>
      <c r="B288" s="25"/>
      <c r="C288" s="27">
        <f>D288+G288+H288+I288+J288+K288+L288+M288</f>
        <v>0</v>
      </c>
      <c r="D288" s="27">
        <f>SUM(E288,F288)</f>
        <v>0</v>
      </c>
      <c r="E288" s="28"/>
      <c r="F288" s="29"/>
      <c r="G288" s="29">
        <v>-785</v>
      </c>
      <c r="H288" s="27"/>
      <c r="I288" s="27"/>
      <c r="J288" s="27">
        <v>785</v>
      </c>
      <c r="K288" s="27"/>
      <c r="L288" s="27"/>
      <c r="M288" s="27"/>
    </row>
    <row r="289" spans="1:13" s="7" customFormat="1" ht="15.75" customHeight="1" x14ac:dyDescent="0.2">
      <c r="A289" s="94"/>
      <c r="B289" s="94"/>
      <c r="C289" s="95">
        <f>SUM(C287:C288)</f>
        <v>32478</v>
      </c>
      <c r="D289" s="95">
        <f t="shared" ref="D289" si="781">SUM(D287:D288)</f>
        <v>22000</v>
      </c>
      <c r="E289" s="95">
        <f t="shared" ref="E289" si="782">SUM(E287:E288)</f>
        <v>17729</v>
      </c>
      <c r="F289" s="95">
        <f t="shared" ref="F289" si="783">SUM(F287:F288)</f>
        <v>4271</v>
      </c>
      <c r="G289" s="95">
        <f t="shared" ref="G289" si="784">SUM(G287:G288)</f>
        <v>8743</v>
      </c>
      <c r="H289" s="95">
        <f t="shared" ref="H289" si="785">SUM(H287:H288)</f>
        <v>0</v>
      </c>
      <c r="I289" s="95">
        <f t="shared" ref="I289" si="786">SUM(I287:I288)</f>
        <v>0</v>
      </c>
      <c r="J289" s="95">
        <f t="shared" ref="J289" si="787">SUM(J287:J288)</f>
        <v>1735</v>
      </c>
      <c r="K289" s="95">
        <f t="shared" ref="K289" si="788">SUM(K287:K288)</f>
        <v>0</v>
      </c>
      <c r="L289" s="95">
        <f t="shared" ref="L289" si="789">SUM(L287:L288)</f>
        <v>0</v>
      </c>
      <c r="M289" s="95">
        <f t="shared" ref="M289" si="790">SUM(M287:M288)</f>
        <v>0</v>
      </c>
    </row>
    <row r="290" spans="1:13" s="7" customFormat="1" ht="31.5" customHeight="1" x14ac:dyDescent="0.2">
      <c r="A290" s="25"/>
      <c r="B290" s="26" t="s">
        <v>203</v>
      </c>
      <c r="C290" s="27">
        <f t="shared" si="759"/>
        <v>47268</v>
      </c>
      <c r="D290" s="27">
        <f t="shared" si="760"/>
        <v>21943</v>
      </c>
      <c r="E290" s="29">
        <v>17683</v>
      </c>
      <c r="F290" s="29">
        <v>4260</v>
      </c>
      <c r="G290" s="29">
        <v>24825</v>
      </c>
      <c r="H290" s="27"/>
      <c r="I290" s="27"/>
      <c r="J290" s="27">
        <v>500</v>
      </c>
      <c r="K290" s="27"/>
      <c r="L290" s="27"/>
      <c r="M290" s="27"/>
    </row>
    <row r="291" spans="1:13" s="7" customFormat="1" ht="15.75" customHeight="1" x14ac:dyDescent="0.2">
      <c r="A291" s="25"/>
      <c r="B291" s="25"/>
      <c r="C291" s="27">
        <f>D291+G291+H291+I291+J291+K291+L291+M291</f>
        <v>0</v>
      </c>
      <c r="D291" s="27">
        <f>SUM(E291,F291)</f>
        <v>0</v>
      </c>
      <c r="E291" s="28"/>
      <c r="F291" s="29"/>
      <c r="G291" s="29"/>
      <c r="H291" s="27"/>
      <c r="I291" s="27"/>
      <c r="J291" s="27"/>
      <c r="K291" s="27"/>
      <c r="L291" s="27"/>
      <c r="M291" s="27"/>
    </row>
    <row r="292" spans="1:13" s="7" customFormat="1" ht="15.75" customHeight="1" x14ac:dyDescent="0.2">
      <c r="A292" s="94"/>
      <c r="B292" s="94"/>
      <c r="C292" s="95">
        <f>SUM(C290:C291)</f>
        <v>47268</v>
      </c>
      <c r="D292" s="95">
        <f t="shared" ref="D292" si="791">SUM(D290:D291)</f>
        <v>21943</v>
      </c>
      <c r="E292" s="95">
        <f t="shared" ref="E292" si="792">SUM(E290:E291)</f>
        <v>17683</v>
      </c>
      <c r="F292" s="95">
        <f t="shared" ref="F292" si="793">SUM(F290:F291)</f>
        <v>4260</v>
      </c>
      <c r="G292" s="95">
        <f t="shared" ref="G292" si="794">SUM(G290:G291)</f>
        <v>24825</v>
      </c>
      <c r="H292" s="95">
        <f t="shared" ref="H292" si="795">SUM(H290:H291)</f>
        <v>0</v>
      </c>
      <c r="I292" s="95">
        <f t="shared" ref="I292" si="796">SUM(I290:I291)</f>
        <v>0</v>
      </c>
      <c r="J292" s="95">
        <f t="shared" ref="J292" si="797">SUM(J290:J291)</f>
        <v>500</v>
      </c>
      <c r="K292" s="95">
        <f t="shared" ref="K292" si="798">SUM(K290:K291)</f>
        <v>0</v>
      </c>
      <c r="L292" s="95">
        <f t="shared" ref="L292" si="799">SUM(L290:L291)</f>
        <v>0</v>
      </c>
      <c r="M292" s="95">
        <f t="shared" ref="M292" si="800">SUM(M290:M291)</f>
        <v>0</v>
      </c>
    </row>
    <row r="293" spans="1:13" s="7" customFormat="1" ht="15.75" customHeight="1" x14ac:dyDescent="0.2">
      <c r="A293" s="25"/>
      <c r="B293" s="26" t="s">
        <v>185</v>
      </c>
      <c r="C293" s="27">
        <f>SUM(D293,G293,H293:M293)</f>
        <v>27272</v>
      </c>
      <c r="D293" s="27">
        <f>SUM(E293:F293)</f>
        <v>0</v>
      </c>
      <c r="E293" s="27"/>
      <c r="F293" s="27"/>
      <c r="G293" s="27">
        <v>23771</v>
      </c>
      <c r="H293" s="27"/>
      <c r="I293" s="27"/>
      <c r="J293" s="27">
        <v>3501</v>
      </c>
      <c r="K293" s="27"/>
      <c r="L293" s="27"/>
      <c r="M293" s="27"/>
    </row>
    <row r="294" spans="1:13" s="7" customFormat="1" ht="15.75" customHeight="1" x14ac:dyDescent="0.2">
      <c r="A294" s="25"/>
      <c r="B294" s="25"/>
      <c r="C294" s="27">
        <f>D294+G294+H294+I294+J294+K294+L294+M294</f>
        <v>0</v>
      </c>
      <c r="D294" s="27">
        <f>SUM(E294,F294)</f>
        <v>0</v>
      </c>
      <c r="E294" s="28"/>
      <c r="F294" s="29"/>
      <c r="G294" s="29"/>
      <c r="H294" s="27"/>
      <c r="I294" s="27"/>
      <c r="J294" s="27"/>
      <c r="K294" s="27"/>
      <c r="L294" s="27"/>
      <c r="M294" s="27"/>
    </row>
    <row r="295" spans="1:13" s="7" customFormat="1" ht="15.75" customHeight="1" x14ac:dyDescent="0.2">
      <c r="A295" s="94"/>
      <c r="B295" s="94"/>
      <c r="C295" s="95">
        <f>SUM(C293:C294)</f>
        <v>27272</v>
      </c>
      <c r="D295" s="95">
        <f t="shared" ref="D295" si="801">SUM(D293:D294)</f>
        <v>0</v>
      </c>
      <c r="E295" s="95">
        <f t="shared" ref="E295" si="802">SUM(E293:E294)</f>
        <v>0</v>
      </c>
      <c r="F295" s="95">
        <f t="shared" ref="F295" si="803">SUM(F293:F294)</f>
        <v>0</v>
      </c>
      <c r="G295" s="95">
        <f t="shared" ref="G295" si="804">SUM(G293:G294)</f>
        <v>23771</v>
      </c>
      <c r="H295" s="95">
        <f t="shared" ref="H295" si="805">SUM(H293:H294)</f>
        <v>0</v>
      </c>
      <c r="I295" s="95">
        <f t="shared" ref="I295" si="806">SUM(I293:I294)</f>
        <v>0</v>
      </c>
      <c r="J295" s="95">
        <f t="shared" ref="J295" si="807">SUM(J293:J294)</f>
        <v>3501</v>
      </c>
      <c r="K295" s="95">
        <f t="shared" ref="K295" si="808">SUM(K293:K294)</f>
        <v>0</v>
      </c>
      <c r="L295" s="95">
        <f t="shared" ref="L295" si="809">SUM(L293:L294)</f>
        <v>0</v>
      </c>
      <c r="M295" s="95">
        <f t="shared" ref="M295" si="810">SUM(M293:M294)</f>
        <v>0</v>
      </c>
    </row>
    <row r="296" spans="1:13" s="7" customFormat="1" ht="15.75" customHeight="1" x14ac:dyDescent="0.2">
      <c r="A296" s="25"/>
      <c r="B296" s="26" t="s">
        <v>28</v>
      </c>
      <c r="C296" s="27">
        <f t="shared" si="759"/>
        <v>87375</v>
      </c>
      <c r="D296" s="27">
        <f>SUM(E296:F296)</f>
        <v>7445</v>
      </c>
      <c r="E296" s="27">
        <v>6000</v>
      </c>
      <c r="F296" s="27">
        <v>1445</v>
      </c>
      <c r="G296" s="27">
        <v>20630</v>
      </c>
      <c r="H296" s="27">
        <v>59300</v>
      </c>
      <c r="I296" s="27"/>
      <c r="J296" s="27"/>
      <c r="K296" s="27"/>
      <c r="L296" s="27"/>
      <c r="M296" s="27"/>
    </row>
    <row r="297" spans="1:13" s="7" customFormat="1" ht="15.75" customHeight="1" x14ac:dyDescent="0.2">
      <c r="A297" s="25"/>
      <c r="B297" s="25"/>
      <c r="C297" s="27">
        <f>D297+G297+H297+I297+J297+K297+L297+M297</f>
        <v>0</v>
      </c>
      <c r="D297" s="27">
        <f>SUM(E297,F297)</f>
        <v>55</v>
      </c>
      <c r="E297" s="28">
        <v>51</v>
      </c>
      <c r="F297" s="29">
        <v>4</v>
      </c>
      <c r="G297" s="29">
        <v>-55</v>
      </c>
      <c r="H297" s="27"/>
      <c r="I297" s="27"/>
      <c r="J297" s="27"/>
      <c r="K297" s="27"/>
      <c r="L297" s="27"/>
      <c r="M297" s="27"/>
    </row>
    <row r="298" spans="1:13" s="7" customFormat="1" ht="15.75" customHeight="1" x14ac:dyDescent="0.2">
      <c r="A298" s="94"/>
      <c r="B298" s="94"/>
      <c r="C298" s="95">
        <f>SUM(C296:C297)</f>
        <v>87375</v>
      </c>
      <c r="D298" s="95">
        <f t="shared" ref="D298" si="811">SUM(D296:D297)</f>
        <v>7500</v>
      </c>
      <c r="E298" s="95">
        <f t="shared" ref="E298" si="812">SUM(E296:E297)</f>
        <v>6051</v>
      </c>
      <c r="F298" s="95">
        <f t="shared" ref="F298" si="813">SUM(F296:F297)</f>
        <v>1449</v>
      </c>
      <c r="G298" s="95">
        <f t="shared" ref="G298" si="814">SUM(G296:G297)</f>
        <v>20575</v>
      </c>
      <c r="H298" s="95">
        <f t="shared" ref="H298" si="815">SUM(H296:H297)</f>
        <v>59300</v>
      </c>
      <c r="I298" s="95">
        <f t="shared" ref="I298" si="816">SUM(I296:I297)</f>
        <v>0</v>
      </c>
      <c r="J298" s="95">
        <f t="shared" ref="J298" si="817">SUM(J296:J297)</f>
        <v>0</v>
      </c>
      <c r="K298" s="95">
        <f t="shared" ref="K298" si="818">SUM(K296:K297)</f>
        <v>0</v>
      </c>
      <c r="L298" s="95">
        <f t="shared" ref="L298" si="819">SUM(L296:L297)</f>
        <v>0</v>
      </c>
      <c r="M298" s="95">
        <f t="shared" ref="M298" si="820">SUM(M296:M297)</f>
        <v>0</v>
      </c>
    </row>
    <row r="299" spans="1:13" s="12" customFormat="1" ht="15.75" customHeight="1" x14ac:dyDescent="0.2">
      <c r="A299" s="32" t="s">
        <v>29</v>
      </c>
      <c r="B299" s="32" t="s">
        <v>30</v>
      </c>
      <c r="C299" s="34">
        <f>SUM(C302,C305,C308,C311,C314,C317,C320,C323,C326,C329,C332)</f>
        <v>363131</v>
      </c>
      <c r="D299" s="34">
        <f t="shared" ref="D299:M299" si="821">SUM(D302,D305,D308,D311,D314,D317,D320,D323,D326,D329,D332)</f>
        <v>222634</v>
      </c>
      <c r="E299" s="34">
        <f t="shared" si="821"/>
        <v>178504</v>
      </c>
      <c r="F299" s="34">
        <f t="shared" si="821"/>
        <v>44130</v>
      </c>
      <c r="G299" s="34">
        <f t="shared" si="821"/>
        <v>105498</v>
      </c>
      <c r="H299" s="34">
        <f t="shared" si="821"/>
        <v>0</v>
      </c>
      <c r="I299" s="34">
        <f t="shared" si="821"/>
        <v>0</v>
      </c>
      <c r="J299" s="34">
        <f t="shared" si="821"/>
        <v>34999</v>
      </c>
      <c r="K299" s="34">
        <f t="shared" si="821"/>
        <v>0</v>
      </c>
      <c r="L299" s="34">
        <f t="shared" si="821"/>
        <v>0</v>
      </c>
      <c r="M299" s="34">
        <f t="shared" si="821"/>
        <v>0</v>
      </c>
    </row>
    <row r="300" spans="1:13" s="7" customFormat="1" ht="15.75" customHeight="1" x14ac:dyDescent="0.2">
      <c r="A300" s="25"/>
      <c r="B300" s="25"/>
      <c r="C300" s="27">
        <f>D300+G300+H300+I300+J300+K300+L300+M300</f>
        <v>0</v>
      </c>
      <c r="D300" s="27">
        <f>SUM(E300,F300)</f>
        <v>-1301</v>
      </c>
      <c r="E300" s="28">
        <f>SUM(E303,E306,E309,E312,E315,E318,E321,E324,E327,E330,E333)</f>
        <v>-1899</v>
      </c>
      <c r="F300" s="28">
        <f t="shared" ref="F300:M300" si="822">SUM(F303,F306,F309,F312,F315,F318,F321,F324,F327,F330,F333)</f>
        <v>598</v>
      </c>
      <c r="G300" s="28">
        <f t="shared" si="822"/>
        <v>2000</v>
      </c>
      <c r="H300" s="28">
        <f t="shared" si="822"/>
        <v>0</v>
      </c>
      <c r="I300" s="28">
        <f t="shared" si="822"/>
        <v>0</v>
      </c>
      <c r="J300" s="28">
        <f t="shared" si="822"/>
        <v>-699</v>
      </c>
      <c r="K300" s="28">
        <f t="shared" si="822"/>
        <v>0</v>
      </c>
      <c r="L300" s="28">
        <f t="shared" si="822"/>
        <v>0</v>
      </c>
      <c r="M300" s="28">
        <f t="shared" si="822"/>
        <v>0</v>
      </c>
    </row>
    <row r="301" spans="1:13" s="7" customFormat="1" ht="15.75" customHeight="1" x14ac:dyDescent="0.2">
      <c r="A301" s="92"/>
      <c r="B301" s="92"/>
      <c r="C301" s="95">
        <f>SUM(C299,C300)</f>
        <v>363131</v>
      </c>
      <c r="D301" s="95">
        <f t="shared" ref="D301:M301" si="823">SUM(D299,D300)</f>
        <v>221333</v>
      </c>
      <c r="E301" s="95">
        <f t="shared" si="823"/>
        <v>176605</v>
      </c>
      <c r="F301" s="95">
        <f t="shared" si="823"/>
        <v>44728</v>
      </c>
      <c r="G301" s="95">
        <f t="shared" si="823"/>
        <v>107498</v>
      </c>
      <c r="H301" s="95">
        <f t="shared" si="823"/>
        <v>0</v>
      </c>
      <c r="I301" s="95">
        <f t="shared" si="823"/>
        <v>0</v>
      </c>
      <c r="J301" s="95">
        <f t="shared" si="823"/>
        <v>34300</v>
      </c>
      <c r="K301" s="95">
        <f t="shared" si="823"/>
        <v>0</v>
      </c>
      <c r="L301" s="95">
        <f t="shared" si="823"/>
        <v>0</v>
      </c>
      <c r="M301" s="95">
        <f t="shared" si="823"/>
        <v>0</v>
      </c>
    </row>
    <row r="302" spans="1:13" s="7" customFormat="1" ht="15.75" customHeight="1" x14ac:dyDescent="0.2">
      <c r="A302" s="25"/>
      <c r="B302" s="26" t="s">
        <v>31</v>
      </c>
      <c r="C302" s="27">
        <f>SUM(D302,G302,H302:M302)</f>
        <v>221619</v>
      </c>
      <c r="D302" s="27">
        <f t="shared" si="760"/>
        <v>137504</v>
      </c>
      <c r="E302" s="29">
        <v>110064</v>
      </c>
      <c r="F302" s="29">
        <v>27440</v>
      </c>
      <c r="G302" s="29">
        <v>63265</v>
      </c>
      <c r="H302" s="27"/>
      <c r="I302" s="27"/>
      <c r="J302" s="27">
        <v>20850</v>
      </c>
      <c r="K302" s="27"/>
      <c r="L302" s="27"/>
      <c r="M302" s="27"/>
    </row>
    <row r="303" spans="1:13" s="7" customFormat="1" ht="15.75" customHeight="1" x14ac:dyDescent="0.2">
      <c r="A303" s="25"/>
      <c r="B303" s="25"/>
      <c r="C303" s="27">
        <f>D303+G303+H303+I303+J303+K303+L303+M303</f>
        <v>-168</v>
      </c>
      <c r="D303" s="27">
        <f>SUM(E303,F303)</f>
        <v>-500</v>
      </c>
      <c r="E303" s="28">
        <v>-500</v>
      </c>
      <c r="F303" s="29"/>
      <c r="G303" s="29">
        <v>2332</v>
      </c>
      <c r="H303" s="27"/>
      <c r="I303" s="27"/>
      <c r="J303" s="27">
        <v>-2000</v>
      </c>
      <c r="K303" s="27"/>
      <c r="L303" s="27"/>
      <c r="M303" s="27"/>
    </row>
    <row r="304" spans="1:13" s="7" customFormat="1" ht="15.75" customHeight="1" x14ac:dyDescent="0.2">
      <c r="A304" s="94"/>
      <c r="B304" s="94"/>
      <c r="C304" s="95">
        <f>SUM(C302:C303)</f>
        <v>221451</v>
      </c>
      <c r="D304" s="95">
        <f t="shared" ref="D304" si="824">SUM(D302:D303)</f>
        <v>137004</v>
      </c>
      <c r="E304" s="95">
        <f t="shared" ref="E304" si="825">SUM(E302:E303)</f>
        <v>109564</v>
      </c>
      <c r="F304" s="95">
        <f t="shared" ref="F304" si="826">SUM(F302:F303)</f>
        <v>27440</v>
      </c>
      <c r="G304" s="95">
        <f t="shared" ref="G304" si="827">SUM(G302:G303)</f>
        <v>65597</v>
      </c>
      <c r="H304" s="95">
        <f t="shared" ref="H304" si="828">SUM(H302:H303)</f>
        <v>0</v>
      </c>
      <c r="I304" s="95">
        <f t="shared" ref="I304" si="829">SUM(I302:I303)</f>
        <v>0</v>
      </c>
      <c r="J304" s="95">
        <f t="shared" ref="J304" si="830">SUM(J302:J303)</f>
        <v>18850</v>
      </c>
      <c r="K304" s="95">
        <f t="shared" ref="K304" si="831">SUM(K302:K303)</f>
        <v>0</v>
      </c>
      <c r="L304" s="95">
        <f t="shared" ref="L304" si="832">SUM(L302:L303)</f>
        <v>0</v>
      </c>
      <c r="M304" s="95">
        <f t="shared" ref="M304" si="833">SUM(M302:M303)</f>
        <v>0</v>
      </c>
    </row>
    <row r="305" spans="1:13" s="7" customFormat="1" ht="15.75" customHeight="1" x14ac:dyDescent="0.2">
      <c r="A305" s="25"/>
      <c r="B305" s="26" t="s">
        <v>32</v>
      </c>
      <c r="C305" s="27">
        <f t="shared" ref="C305:C332" si="834">SUM(D305,G305,H305:M305)</f>
        <v>13773</v>
      </c>
      <c r="D305" s="27">
        <f>SUM(E305:F305)</f>
        <v>8918</v>
      </c>
      <c r="E305" s="29">
        <v>7187</v>
      </c>
      <c r="F305" s="29">
        <v>1731</v>
      </c>
      <c r="G305" s="29">
        <v>3730</v>
      </c>
      <c r="H305" s="27"/>
      <c r="I305" s="27"/>
      <c r="J305" s="27">
        <v>1125</v>
      </c>
      <c r="K305" s="27"/>
      <c r="L305" s="27"/>
      <c r="M305" s="27"/>
    </row>
    <row r="306" spans="1:13" s="7" customFormat="1" ht="15.75" customHeight="1" x14ac:dyDescent="0.2">
      <c r="A306" s="25"/>
      <c r="B306" s="25"/>
      <c r="C306" s="27">
        <f>D306+G306+H306+I306+J306+K306+L306+M306</f>
        <v>0</v>
      </c>
      <c r="D306" s="27">
        <f>SUM(E306,F306)</f>
        <v>-1340</v>
      </c>
      <c r="E306" s="28">
        <v>-1340</v>
      </c>
      <c r="F306" s="29"/>
      <c r="G306" s="29">
        <v>1540</v>
      </c>
      <c r="H306" s="27"/>
      <c r="I306" s="27"/>
      <c r="J306" s="27">
        <v>-200</v>
      </c>
      <c r="K306" s="27"/>
      <c r="L306" s="27"/>
      <c r="M306" s="27"/>
    </row>
    <row r="307" spans="1:13" s="7" customFormat="1" ht="15.75" customHeight="1" x14ac:dyDescent="0.2">
      <c r="A307" s="94"/>
      <c r="B307" s="94"/>
      <c r="C307" s="95">
        <f>SUM(C305:C306)</f>
        <v>13773</v>
      </c>
      <c r="D307" s="95">
        <f t="shared" ref="D307" si="835">SUM(D305:D306)</f>
        <v>7578</v>
      </c>
      <c r="E307" s="95">
        <f t="shared" ref="E307" si="836">SUM(E305:E306)</f>
        <v>5847</v>
      </c>
      <c r="F307" s="95">
        <f t="shared" ref="F307" si="837">SUM(F305:F306)</f>
        <v>1731</v>
      </c>
      <c r="G307" s="95">
        <f t="shared" ref="G307" si="838">SUM(G305:G306)</f>
        <v>5270</v>
      </c>
      <c r="H307" s="95">
        <f t="shared" ref="H307" si="839">SUM(H305:H306)</f>
        <v>0</v>
      </c>
      <c r="I307" s="95">
        <f t="shared" ref="I307" si="840">SUM(I305:I306)</f>
        <v>0</v>
      </c>
      <c r="J307" s="95">
        <f t="shared" ref="J307" si="841">SUM(J305:J306)</f>
        <v>925</v>
      </c>
      <c r="K307" s="95">
        <f t="shared" ref="K307" si="842">SUM(K305:K306)</f>
        <v>0</v>
      </c>
      <c r="L307" s="95">
        <f t="shared" ref="L307" si="843">SUM(L305:L306)</f>
        <v>0</v>
      </c>
      <c r="M307" s="95">
        <f t="shared" ref="M307" si="844">SUM(M305:M306)</f>
        <v>0</v>
      </c>
    </row>
    <row r="308" spans="1:13" s="7" customFormat="1" ht="15.75" customHeight="1" x14ac:dyDescent="0.2">
      <c r="A308" s="25"/>
      <c r="B308" s="26" t="s">
        <v>137</v>
      </c>
      <c r="C308" s="27">
        <f>SUM(D308,G308,H308:M308)</f>
        <v>18049</v>
      </c>
      <c r="D308" s="27">
        <f>SUM(E308:F308)</f>
        <v>7516</v>
      </c>
      <c r="E308" s="29">
        <v>6057</v>
      </c>
      <c r="F308" s="29">
        <v>1459</v>
      </c>
      <c r="G308" s="29">
        <v>8733</v>
      </c>
      <c r="H308" s="27"/>
      <c r="I308" s="27"/>
      <c r="J308" s="27">
        <v>1800</v>
      </c>
      <c r="K308" s="27"/>
      <c r="L308" s="27"/>
      <c r="M308" s="27"/>
    </row>
    <row r="309" spans="1:13" s="7" customFormat="1" ht="15.75" customHeight="1" x14ac:dyDescent="0.2">
      <c r="A309" s="25"/>
      <c r="B309" s="25"/>
      <c r="C309" s="27">
        <f>D309+G309+H309+I309+J309+K309+L309+M309</f>
        <v>0</v>
      </c>
      <c r="D309" s="27">
        <f>SUM(E309,F309)</f>
        <v>0</v>
      </c>
      <c r="E309" s="28">
        <v>-206</v>
      </c>
      <c r="F309" s="29">
        <v>206</v>
      </c>
      <c r="G309" s="29">
        <v>-711</v>
      </c>
      <c r="H309" s="27"/>
      <c r="I309" s="27"/>
      <c r="J309" s="27">
        <v>711</v>
      </c>
      <c r="K309" s="27"/>
      <c r="L309" s="27"/>
      <c r="M309" s="27"/>
    </row>
    <row r="310" spans="1:13" s="7" customFormat="1" ht="15.75" customHeight="1" x14ac:dyDescent="0.2">
      <c r="A310" s="94"/>
      <c r="B310" s="94"/>
      <c r="C310" s="95">
        <f>SUM(C308:C309)</f>
        <v>18049</v>
      </c>
      <c r="D310" s="95">
        <f t="shared" ref="D310" si="845">SUM(D308:D309)</f>
        <v>7516</v>
      </c>
      <c r="E310" s="95">
        <f t="shared" ref="E310" si="846">SUM(E308:E309)</f>
        <v>5851</v>
      </c>
      <c r="F310" s="95">
        <f t="shared" ref="F310" si="847">SUM(F308:F309)</f>
        <v>1665</v>
      </c>
      <c r="G310" s="95">
        <f t="shared" ref="G310" si="848">SUM(G308:G309)</f>
        <v>8022</v>
      </c>
      <c r="H310" s="95">
        <f t="shared" ref="H310" si="849">SUM(H308:H309)</f>
        <v>0</v>
      </c>
      <c r="I310" s="95">
        <f t="shared" ref="I310" si="850">SUM(I308:I309)</f>
        <v>0</v>
      </c>
      <c r="J310" s="95">
        <f t="shared" ref="J310" si="851">SUM(J308:J309)</f>
        <v>2511</v>
      </c>
      <c r="K310" s="95">
        <f t="shared" ref="K310" si="852">SUM(K308:K309)</f>
        <v>0</v>
      </c>
      <c r="L310" s="95">
        <f t="shared" ref="L310" si="853">SUM(L308:L309)</f>
        <v>0</v>
      </c>
      <c r="M310" s="95">
        <f t="shared" ref="M310" si="854">SUM(M308:M309)</f>
        <v>0</v>
      </c>
    </row>
    <row r="311" spans="1:13" s="7" customFormat="1" ht="15.75" customHeight="1" x14ac:dyDescent="0.2">
      <c r="A311" s="25"/>
      <c r="B311" s="26" t="s">
        <v>138</v>
      </c>
      <c r="C311" s="27">
        <f t="shared" si="834"/>
        <v>12103</v>
      </c>
      <c r="D311" s="27">
        <f>SUM(E311:F311)</f>
        <v>7751</v>
      </c>
      <c r="E311" s="29">
        <v>6247</v>
      </c>
      <c r="F311" s="29">
        <v>1504</v>
      </c>
      <c r="G311" s="29">
        <v>2115</v>
      </c>
      <c r="H311" s="27"/>
      <c r="I311" s="27"/>
      <c r="J311" s="27">
        <v>2237</v>
      </c>
      <c r="K311" s="27"/>
      <c r="L311" s="27"/>
      <c r="M311" s="27"/>
    </row>
    <row r="312" spans="1:13" s="7" customFormat="1" ht="15.75" customHeight="1" x14ac:dyDescent="0.2">
      <c r="A312" s="25"/>
      <c r="B312" s="25"/>
      <c r="C312" s="27">
        <f>D312+G312+H312+I312+J312+K312+L312+M312</f>
        <v>0</v>
      </c>
      <c r="D312" s="27">
        <f>SUM(E312,F312)</f>
        <v>243</v>
      </c>
      <c r="E312" s="28">
        <v>63</v>
      </c>
      <c r="F312" s="29">
        <v>180</v>
      </c>
      <c r="G312" s="29">
        <v>-43</v>
      </c>
      <c r="H312" s="27"/>
      <c r="I312" s="27"/>
      <c r="J312" s="27">
        <v>-200</v>
      </c>
      <c r="K312" s="27"/>
      <c r="L312" s="27"/>
      <c r="M312" s="27"/>
    </row>
    <row r="313" spans="1:13" s="7" customFormat="1" ht="15.75" customHeight="1" x14ac:dyDescent="0.2">
      <c r="A313" s="94"/>
      <c r="B313" s="94"/>
      <c r="C313" s="95">
        <f>SUM(C311:C312)</f>
        <v>12103</v>
      </c>
      <c r="D313" s="95">
        <f t="shared" ref="D313" si="855">SUM(D311:D312)</f>
        <v>7994</v>
      </c>
      <c r="E313" s="95">
        <f t="shared" ref="E313" si="856">SUM(E311:E312)</f>
        <v>6310</v>
      </c>
      <c r="F313" s="95">
        <f t="shared" ref="F313" si="857">SUM(F311:F312)</f>
        <v>1684</v>
      </c>
      <c r="G313" s="95">
        <f t="shared" ref="G313" si="858">SUM(G311:G312)</f>
        <v>2072</v>
      </c>
      <c r="H313" s="95">
        <f t="shared" ref="H313" si="859">SUM(H311:H312)</f>
        <v>0</v>
      </c>
      <c r="I313" s="95">
        <f t="shared" ref="I313" si="860">SUM(I311:I312)</f>
        <v>0</v>
      </c>
      <c r="J313" s="95">
        <f t="shared" ref="J313" si="861">SUM(J311:J312)</f>
        <v>2037</v>
      </c>
      <c r="K313" s="95">
        <f t="shared" ref="K313" si="862">SUM(K311:K312)</f>
        <v>0</v>
      </c>
      <c r="L313" s="95">
        <f t="shared" ref="L313" si="863">SUM(L311:L312)</f>
        <v>0</v>
      </c>
      <c r="M313" s="95">
        <f t="shared" ref="M313" si="864">SUM(M311:M312)</f>
        <v>0</v>
      </c>
    </row>
    <row r="314" spans="1:13" s="7" customFormat="1" ht="15.75" customHeight="1" x14ac:dyDescent="0.2">
      <c r="A314" s="25"/>
      <c r="B314" s="26" t="s">
        <v>33</v>
      </c>
      <c r="C314" s="27">
        <f t="shared" si="834"/>
        <v>17187</v>
      </c>
      <c r="D314" s="27">
        <f>SUM(E314:F314)</f>
        <v>10284</v>
      </c>
      <c r="E314" s="29">
        <v>8287</v>
      </c>
      <c r="F314" s="29">
        <v>1997</v>
      </c>
      <c r="G314" s="29">
        <v>6078</v>
      </c>
      <c r="H314" s="27"/>
      <c r="I314" s="27"/>
      <c r="J314" s="27">
        <v>825</v>
      </c>
      <c r="K314" s="27"/>
      <c r="L314" s="27"/>
      <c r="M314" s="27"/>
    </row>
    <row r="315" spans="1:13" s="7" customFormat="1" ht="15.75" customHeight="1" x14ac:dyDescent="0.2">
      <c r="A315" s="25"/>
      <c r="B315" s="25"/>
      <c r="C315" s="27">
        <f>D315+G315+H315+I315+J315+K315+L315+M315</f>
        <v>-454</v>
      </c>
      <c r="D315" s="27">
        <f>SUM(E315,F315)</f>
        <v>0</v>
      </c>
      <c r="E315" s="28"/>
      <c r="F315" s="29"/>
      <c r="G315" s="29">
        <v>-564</v>
      </c>
      <c r="H315" s="27"/>
      <c r="I315" s="27"/>
      <c r="J315" s="27">
        <v>110</v>
      </c>
      <c r="K315" s="27"/>
      <c r="L315" s="27"/>
      <c r="M315" s="27"/>
    </row>
    <row r="316" spans="1:13" s="7" customFormat="1" ht="15.75" customHeight="1" x14ac:dyDescent="0.2">
      <c r="A316" s="94"/>
      <c r="B316" s="94"/>
      <c r="C316" s="95">
        <f>SUM(C314:C315)</f>
        <v>16733</v>
      </c>
      <c r="D316" s="95">
        <f t="shared" ref="D316" si="865">SUM(D314:D315)</f>
        <v>10284</v>
      </c>
      <c r="E316" s="95">
        <f t="shared" ref="E316" si="866">SUM(E314:E315)</f>
        <v>8287</v>
      </c>
      <c r="F316" s="95">
        <f t="shared" ref="F316" si="867">SUM(F314:F315)</f>
        <v>1997</v>
      </c>
      <c r="G316" s="95">
        <f t="shared" ref="G316" si="868">SUM(G314:G315)</f>
        <v>5514</v>
      </c>
      <c r="H316" s="95">
        <f t="shared" ref="H316" si="869">SUM(H314:H315)</f>
        <v>0</v>
      </c>
      <c r="I316" s="95">
        <f t="shared" ref="I316" si="870">SUM(I314:I315)</f>
        <v>0</v>
      </c>
      <c r="J316" s="95">
        <f t="shared" ref="J316" si="871">SUM(J314:J315)</f>
        <v>935</v>
      </c>
      <c r="K316" s="95">
        <f t="shared" ref="K316" si="872">SUM(K314:K315)</f>
        <v>0</v>
      </c>
      <c r="L316" s="95">
        <f t="shared" ref="L316" si="873">SUM(L314:L315)</f>
        <v>0</v>
      </c>
      <c r="M316" s="95">
        <f t="shared" ref="M316" si="874">SUM(M314:M315)</f>
        <v>0</v>
      </c>
    </row>
    <row r="317" spans="1:13" s="7" customFormat="1" ht="15.75" customHeight="1" x14ac:dyDescent="0.2">
      <c r="A317" s="25"/>
      <c r="B317" s="26" t="s">
        <v>34</v>
      </c>
      <c r="C317" s="27">
        <f t="shared" si="834"/>
        <v>15613</v>
      </c>
      <c r="D317" s="27">
        <f t="shared" si="760"/>
        <v>9868</v>
      </c>
      <c r="E317" s="29">
        <v>7787</v>
      </c>
      <c r="F317" s="29">
        <v>2081</v>
      </c>
      <c r="G317" s="29">
        <v>4073</v>
      </c>
      <c r="H317" s="27"/>
      <c r="I317" s="27"/>
      <c r="J317" s="27">
        <v>1672</v>
      </c>
      <c r="K317" s="27"/>
      <c r="L317" s="27"/>
      <c r="M317" s="27"/>
    </row>
    <row r="318" spans="1:13" s="7" customFormat="1" ht="15.75" customHeight="1" x14ac:dyDescent="0.2">
      <c r="A318" s="25"/>
      <c r="B318" s="25"/>
      <c r="C318" s="27">
        <f>D318+G318+H318+I318+J318+K318+L318+M318</f>
        <v>168</v>
      </c>
      <c r="D318" s="27">
        <f>SUM(E318,F318)</f>
        <v>0</v>
      </c>
      <c r="E318" s="28"/>
      <c r="F318" s="29"/>
      <c r="G318" s="29">
        <v>18</v>
      </c>
      <c r="H318" s="27"/>
      <c r="I318" s="27"/>
      <c r="J318" s="27">
        <v>150</v>
      </c>
      <c r="K318" s="27"/>
      <c r="L318" s="27"/>
      <c r="M318" s="27"/>
    </row>
    <row r="319" spans="1:13" s="7" customFormat="1" ht="15.75" customHeight="1" x14ac:dyDescent="0.2">
      <c r="A319" s="94"/>
      <c r="B319" s="94"/>
      <c r="C319" s="95">
        <f>SUM(C317:C318)</f>
        <v>15781</v>
      </c>
      <c r="D319" s="95">
        <f t="shared" ref="D319" si="875">SUM(D317:D318)</f>
        <v>9868</v>
      </c>
      <c r="E319" s="95">
        <f t="shared" ref="E319" si="876">SUM(E317:E318)</f>
        <v>7787</v>
      </c>
      <c r="F319" s="95">
        <f t="shared" ref="F319" si="877">SUM(F317:F318)</f>
        <v>2081</v>
      </c>
      <c r="G319" s="95">
        <f t="shared" ref="G319" si="878">SUM(G317:G318)</f>
        <v>4091</v>
      </c>
      <c r="H319" s="95">
        <f t="shared" ref="H319" si="879">SUM(H317:H318)</f>
        <v>0</v>
      </c>
      <c r="I319" s="95">
        <f t="shared" ref="I319" si="880">SUM(I317:I318)</f>
        <v>0</v>
      </c>
      <c r="J319" s="95">
        <f t="shared" ref="J319" si="881">SUM(J317:J318)</f>
        <v>1822</v>
      </c>
      <c r="K319" s="95">
        <f t="shared" ref="K319" si="882">SUM(K317:K318)</f>
        <v>0</v>
      </c>
      <c r="L319" s="95">
        <f t="shared" ref="L319" si="883">SUM(L317:L318)</f>
        <v>0</v>
      </c>
      <c r="M319" s="95">
        <f t="shared" ref="M319" si="884">SUM(M317:M318)</f>
        <v>0</v>
      </c>
    </row>
    <row r="320" spans="1:13" s="7" customFormat="1" ht="15.75" customHeight="1" x14ac:dyDescent="0.2">
      <c r="A320" s="25"/>
      <c r="B320" s="26" t="s">
        <v>35</v>
      </c>
      <c r="C320" s="27">
        <f t="shared" si="834"/>
        <v>11074</v>
      </c>
      <c r="D320" s="27">
        <f>SUM(E320:F320)</f>
        <v>7466</v>
      </c>
      <c r="E320" s="29">
        <v>6017</v>
      </c>
      <c r="F320" s="29">
        <v>1449</v>
      </c>
      <c r="G320" s="29">
        <v>2663</v>
      </c>
      <c r="H320" s="27"/>
      <c r="I320" s="27"/>
      <c r="J320" s="27">
        <v>945</v>
      </c>
      <c r="K320" s="27"/>
      <c r="L320" s="27"/>
      <c r="M320" s="27"/>
    </row>
    <row r="321" spans="1:13" s="7" customFormat="1" ht="15.75" customHeight="1" x14ac:dyDescent="0.2">
      <c r="A321" s="25"/>
      <c r="B321" s="25"/>
      <c r="C321" s="27">
        <f>D321+G321+H321+I321+J321+K321+L321+M321</f>
        <v>0</v>
      </c>
      <c r="D321" s="27">
        <f>SUM(E321,F321)</f>
        <v>0</v>
      </c>
      <c r="E321" s="28"/>
      <c r="F321" s="29"/>
      <c r="G321" s="29">
        <v>-160</v>
      </c>
      <c r="H321" s="27"/>
      <c r="I321" s="27"/>
      <c r="J321" s="27">
        <v>160</v>
      </c>
      <c r="K321" s="27"/>
      <c r="L321" s="27"/>
      <c r="M321" s="27"/>
    </row>
    <row r="322" spans="1:13" s="7" customFormat="1" ht="15.75" customHeight="1" x14ac:dyDescent="0.2">
      <c r="A322" s="94"/>
      <c r="B322" s="94"/>
      <c r="C322" s="95">
        <f>SUM(C320:C321)</f>
        <v>11074</v>
      </c>
      <c r="D322" s="95">
        <f t="shared" ref="D322" si="885">SUM(D320:D321)</f>
        <v>7466</v>
      </c>
      <c r="E322" s="95">
        <f t="shared" ref="E322" si="886">SUM(E320:E321)</f>
        <v>6017</v>
      </c>
      <c r="F322" s="95">
        <f t="shared" ref="F322" si="887">SUM(F320:F321)</f>
        <v>1449</v>
      </c>
      <c r="G322" s="95">
        <f t="shared" ref="G322" si="888">SUM(G320:G321)</f>
        <v>2503</v>
      </c>
      <c r="H322" s="95">
        <f t="shared" ref="H322" si="889">SUM(H320:H321)</f>
        <v>0</v>
      </c>
      <c r="I322" s="95">
        <f t="shared" ref="I322" si="890">SUM(I320:I321)</f>
        <v>0</v>
      </c>
      <c r="J322" s="95">
        <f t="shared" ref="J322" si="891">SUM(J320:J321)</f>
        <v>1105</v>
      </c>
      <c r="K322" s="95">
        <f t="shared" ref="K322" si="892">SUM(K320:K321)</f>
        <v>0</v>
      </c>
      <c r="L322" s="95">
        <f t="shared" ref="L322" si="893">SUM(L320:L321)</f>
        <v>0</v>
      </c>
      <c r="M322" s="95">
        <f t="shared" ref="M322" si="894">SUM(M320:M321)</f>
        <v>0</v>
      </c>
    </row>
    <row r="323" spans="1:13" s="7" customFormat="1" ht="15.75" customHeight="1" x14ac:dyDescent="0.2">
      <c r="A323" s="25"/>
      <c r="B323" s="26" t="s">
        <v>139</v>
      </c>
      <c r="C323" s="27">
        <f>SUM(D323,G323,H323:M323)</f>
        <v>18324</v>
      </c>
      <c r="D323" s="27">
        <f>SUM(E323:F323)</f>
        <v>9998</v>
      </c>
      <c r="E323" s="29">
        <v>8057</v>
      </c>
      <c r="F323" s="29">
        <v>1941</v>
      </c>
      <c r="G323" s="29">
        <v>6301</v>
      </c>
      <c r="H323" s="27"/>
      <c r="I323" s="27"/>
      <c r="J323" s="27">
        <v>2025</v>
      </c>
      <c r="K323" s="27"/>
      <c r="L323" s="27"/>
      <c r="M323" s="27"/>
    </row>
    <row r="324" spans="1:13" s="7" customFormat="1" ht="15.75" customHeight="1" x14ac:dyDescent="0.2">
      <c r="A324" s="25"/>
      <c r="B324" s="25"/>
      <c r="C324" s="27">
        <f>D324+G324+H324+I324+J324+K324+L324+M324</f>
        <v>0</v>
      </c>
      <c r="D324" s="27">
        <f>SUM(E324,F324)</f>
        <v>0</v>
      </c>
      <c r="E324" s="28"/>
      <c r="F324" s="29"/>
      <c r="G324" s="29">
        <v>-148</v>
      </c>
      <c r="H324" s="27"/>
      <c r="I324" s="27"/>
      <c r="J324" s="27">
        <v>148</v>
      </c>
      <c r="K324" s="27"/>
      <c r="L324" s="27"/>
      <c r="M324" s="27"/>
    </row>
    <row r="325" spans="1:13" s="7" customFormat="1" ht="15.75" customHeight="1" x14ac:dyDescent="0.2">
      <c r="A325" s="94"/>
      <c r="B325" s="94"/>
      <c r="C325" s="95">
        <f>SUM(C323:C324)</f>
        <v>18324</v>
      </c>
      <c r="D325" s="95">
        <f t="shared" ref="D325" si="895">SUM(D323:D324)</f>
        <v>9998</v>
      </c>
      <c r="E325" s="95">
        <f t="shared" ref="E325" si="896">SUM(E323:E324)</f>
        <v>8057</v>
      </c>
      <c r="F325" s="95">
        <f t="shared" ref="F325" si="897">SUM(F323:F324)</f>
        <v>1941</v>
      </c>
      <c r="G325" s="95">
        <f t="shared" ref="G325" si="898">SUM(G323:G324)</f>
        <v>6153</v>
      </c>
      <c r="H325" s="95">
        <f t="shared" ref="H325" si="899">SUM(H323:H324)</f>
        <v>0</v>
      </c>
      <c r="I325" s="95">
        <f t="shared" ref="I325" si="900">SUM(I323:I324)</f>
        <v>0</v>
      </c>
      <c r="J325" s="95">
        <f t="shared" ref="J325" si="901">SUM(J323:J324)</f>
        <v>2173</v>
      </c>
      <c r="K325" s="95">
        <f t="shared" ref="K325" si="902">SUM(K323:K324)</f>
        <v>0</v>
      </c>
      <c r="L325" s="95">
        <f t="shared" ref="L325" si="903">SUM(L323:L324)</f>
        <v>0</v>
      </c>
      <c r="M325" s="95">
        <f t="shared" ref="M325" si="904">SUM(M323:M324)</f>
        <v>0</v>
      </c>
    </row>
    <row r="326" spans="1:13" s="7" customFormat="1" ht="15.75" customHeight="1" x14ac:dyDescent="0.2">
      <c r="A326" s="25"/>
      <c r="B326" s="26" t="s">
        <v>36</v>
      </c>
      <c r="C326" s="27">
        <f t="shared" si="834"/>
        <v>13347</v>
      </c>
      <c r="D326" s="27">
        <f>SUM(E326:F326)</f>
        <v>7814</v>
      </c>
      <c r="E326" s="29">
        <v>6297</v>
      </c>
      <c r="F326" s="29">
        <v>1517</v>
      </c>
      <c r="G326" s="29">
        <v>3388</v>
      </c>
      <c r="H326" s="27"/>
      <c r="I326" s="27"/>
      <c r="J326" s="27">
        <v>2145</v>
      </c>
      <c r="K326" s="27"/>
      <c r="L326" s="27"/>
      <c r="M326" s="27"/>
    </row>
    <row r="327" spans="1:13" s="7" customFormat="1" ht="15.75" customHeight="1" x14ac:dyDescent="0.2">
      <c r="A327" s="25"/>
      <c r="B327" s="25"/>
      <c r="C327" s="27">
        <f>D327+G327+H327+I327+J327+K327+L327+M327</f>
        <v>454</v>
      </c>
      <c r="D327" s="27">
        <f>SUM(E327,F327)</f>
        <v>296</v>
      </c>
      <c r="E327" s="28">
        <v>234</v>
      </c>
      <c r="F327" s="29">
        <v>62</v>
      </c>
      <c r="G327" s="29">
        <v>42</v>
      </c>
      <c r="H327" s="27"/>
      <c r="I327" s="27"/>
      <c r="J327" s="27">
        <v>116</v>
      </c>
      <c r="K327" s="27"/>
      <c r="L327" s="27"/>
      <c r="M327" s="27"/>
    </row>
    <row r="328" spans="1:13" s="7" customFormat="1" ht="15.75" customHeight="1" x14ac:dyDescent="0.2">
      <c r="A328" s="94"/>
      <c r="B328" s="94"/>
      <c r="C328" s="95">
        <f>SUM(C326:C327)</f>
        <v>13801</v>
      </c>
      <c r="D328" s="95">
        <f t="shared" ref="D328" si="905">SUM(D326:D327)</f>
        <v>8110</v>
      </c>
      <c r="E328" s="95">
        <f t="shared" ref="E328" si="906">SUM(E326:E327)</f>
        <v>6531</v>
      </c>
      <c r="F328" s="95">
        <f t="shared" ref="F328" si="907">SUM(F326:F327)</f>
        <v>1579</v>
      </c>
      <c r="G328" s="95">
        <f t="shared" ref="G328" si="908">SUM(G326:G327)</f>
        <v>3430</v>
      </c>
      <c r="H328" s="95">
        <f t="shared" ref="H328" si="909">SUM(H326:H327)</f>
        <v>0</v>
      </c>
      <c r="I328" s="95">
        <f t="shared" ref="I328" si="910">SUM(I326:I327)</f>
        <v>0</v>
      </c>
      <c r="J328" s="95">
        <f t="shared" ref="J328" si="911">SUM(J326:J327)</f>
        <v>2261</v>
      </c>
      <c r="K328" s="95">
        <f t="shared" ref="K328" si="912">SUM(K326:K327)</f>
        <v>0</v>
      </c>
      <c r="L328" s="95">
        <f t="shared" ref="L328" si="913">SUM(L326:L327)</f>
        <v>0</v>
      </c>
      <c r="M328" s="95">
        <f t="shared" ref="M328" si="914">SUM(M326:M327)</f>
        <v>0</v>
      </c>
    </row>
    <row r="329" spans="1:13" s="7" customFormat="1" ht="15.75" customHeight="1" x14ac:dyDescent="0.2">
      <c r="A329" s="25"/>
      <c r="B329" s="26" t="s">
        <v>37</v>
      </c>
      <c r="C329" s="27">
        <f t="shared" si="834"/>
        <v>11414</v>
      </c>
      <c r="D329" s="27">
        <f t="shared" si="760"/>
        <v>8012</v>
      </c>
      <c r="E329" s="29">
        <v>6457</v>
      </c>
      <c r="F329" s="29">
        <v>1555</v>
      </c>
      <c r="G329" s="29">
        <v>2577</v>
      </c>
      <c r="H329" s="27"/>
      <c r="I329" s="27"/>
      <c r="J329" s="27">
        <v>825</v>
      </c>
      <c r="K329" s="27"/>
      <c r="L329" s="27"/>
      <c r="M329" s="27"/>
    </row>
    <row r="330" spans="1:13" s="7" customFormat="1" ht="15.75" customHeight="1" x14ac:dyDescent="0.2">
      <c r="A330" s="25"/>
      <c r="B330" s="25"/>
      <c r="C330" s="27">
        <f>D330+G330+H330+I330+J330+K330+L330+M330</f>
        <v>0</v>
      </c>
      <c r="D330" s="27">
        <f>SUM(E330,F330)</f>
        <v>0</v>
      </c>
      <c r="E330" s="28"/>
      <c r="F330" s="29"/>
      <c r="G330" s="29">
        <v>-156</v>
      </c>
      <c r="H330" s="27"/>
      <c r="I330" s="27"/>
      <c r="J330" s="27">
        <v>156</v>
      </c>
      <c r="K330" s="27"/>
      <c r="L330" s="27"/>
      <c r="M330" s="27"/>
    </row>
    <row r="331" spans="1:13" s="7" customFormat="1" ht="15.75" customHeight="1" x14ac:dyDescent="0.2">
      <c r="A331" s="94"/>
      <c r="B331" s="94"/>
      <c r="C331" s="95">
        <f>SUM(C329:C330)</f>
        <v>11414</v>
      </c>
      <c r="D331" s="95">
        <f t="shared" ref="D331" si="915">SUM(D329:D330)</f>
        <v>8012</v>
      </c>
      <c r="E331" s="95">
        <f t="shared" ref="E331" si="916">SUM(E329:E330)</f>
        <v>6457</v>
      </c>
      <c r="F331" s="95">
        <f t="shared" ref="F331" si="917">SUM(F329:F330)</f>
        <v>1555</v>
      </c>
      <c r="G331" s="95">
        <f t="shared" ref="G331" si="918">SUM(G329:G330)</f>
        <v>2421</v>
      </c>
      <c r="H331" s="95">
        <f t="shared" ref="H331" si="919">SUM(H329:H330)</f>
        <v>0</v>
      </c>
      <c r="I331" s="95">
        <f t="shared" ref="I331" si="920">SUM(I329:I330)</f>
        <v>0</v>
      </c>
      <c r="J331" s="95">
        <f t="shared" ref="J331" si="921">SUM(J329:J330)</f>
        <v>981</v>
      </c>
      <c r="K331" s="95">
        <f t="shared" ref="K331" si="922">SUM(K329:K330)</f>
        <v>0</v>
      </c>
      <c r="L331" s="95">
        <f t="shared" ref="L331" si="923">SUM(L329:L330)</f>
        <v>0</v>
      </c>
      <c r="M331" s="95">
        <f t="shared" ref="M331" si="924">SUM(M329:M330)</f>
        <v>0</v>
      </c>
    </row>
    <row r="332" spans="1:13" s="7" customFormat="1" ht="15.75" customHeight="1" x14ac:dyDescent="0.2">
      <c r="A332" s="25"/>
      <c r="B332" s="26" t="s">
        <v>38</v>
      </c>
      <c r="C332" s="27">
        <f t="shared" si="834"/>
        <v>10628</v>
      </c>
      <c r="D332" s="27">
        <f t="shared" si="760"/>
        <v>7503</v>
      </c>
      <c r="E332" s="29">
        <v>6047</v>
      </c>
      <c r="F332" s="29">
        <v>1456</v>
      </c>
      <c r="G332" s="29">
        <v>2575</v>
      </c>
      <c r="H332" s="27"/>
      <c r="I332" s="27"/>
      <c r="J332" s="27">
        <v>550</v>
      </c>
      <c r="K332" s="27"/>
      <c r="L332" s="27"/>
      <c r="M332" s="27"/>
    </row>
    <row r="333" spans="1:13" s="7" customFormat="1" ht="15.75" customHeight="1" x14ac:dyDescent="0.2">
      <c r="A333" s="25"/>
      <c r="B333" s="25"/>
      <c r="C333" s="27">
        <f>D333+G333+H333+I333+J333+K333+L333+M333</f>
        <v>0</v>
      </c>
      <c r="D333" s="27">
        <f>SUM(E333,F333)</f>
        <v>0</v>
      </c>
      <c r="E333" s="28">
        <v>-150</v>
      </c>
      <c r="F333" s="29">
        <v>150</v>
      </c>
      <c r="G333" s="29">
        <v>-150</v>
      </c>
      <c r="H333" s="27"/>
      <c r="I333" s="27"/>
      <c r="J333" s="27">
        <v>150</v>
      </c>
      <c r="K333" s="27"/>
      <c r="L333" s="27"/>
      <c r="M333" s="27"/>
    </row>
    <row r="334" spans="1:13" s="7" customFormat="1" ht="15.75" customHeight="1" x14ac:dyDescent="0.2">
      <c r="A334" s="94"/>
      <c r="B334" s="94"/>
      <c r="C334" s="95">
        <f>SUM(C332:C333)</f>
        <v>10628</v>
      </c>
      <c r="D334" s="95">
        <f t="shared" ref="D334" si="925">SUM(D332:D333)</f>
        <v>7503</v>
      </c>
      <c r="E334" s="95">
        <f t="shared" ref="E334" si="926">SUM(E332:E333)</f>
        <v>5897</v>
      </c>
      <c r="F334" s="95">
        <f t="shared" ref="F334" si="927">SUM(F332:F333)</f>
        <v>1606</v>
      </c>
      <c r="G334" s="95">
        <f t="shared" ref="G334" si="928">SUM(G332:G333)</f>
        <v>2425</v>
      </c>
      <c r="H334" s="95">
        <f t="shared" ref="H334" si="929">SUM(H332:H333)</f>
        <v>0</v>
      </c>
      <c r="I334" s="95">
        <f t="shared" ref="I334" si="930">SUM(I332:I333)</f>
        <v>0</v>
      </c>
      <c r="J334" s="95">
        <f t="shared" ref="J334" si="931">SUM(J332:J333)</f>
        <v>700</v>
      </c>
      <c r="K334" s="95">
        <f t="shared" ref="K334" si="932">SUM(K332:K333)</f>
        <v>0</v>
      </c>
      <c r="L334" s="95">
        <f t="shared" ref="L334" si="933">SUM(L332:L333)</f>
        <v>0</v>
      </c>
      <c r="M334" s="95">
        <f t="shared" ref="M334" si="934">SUM(M332:M333)</f>
        <v>0</v>
      </c>
    </row>
    <row r="335" spans="1:13" s="12" customFormat="1" ht="15.75" customHeight="1" x14ac:dyDescent="0.2">
      <c r="A335" s="32" t="s">
        <v>39</v>
      </c>
      <c r="B335" s="32" t="s">
        <v>40</v>
      </c>
      <c r="C335" s="53">
        <f>SUM(C338,C341,C344,C347,C350,C353,C356,C359)</f>
        <v>1186566</v>
      </c>
      <c r="D335" s="53">
        <f t="shared" ref="D335:M335" si="935">SUM(D338,D341,D344,D347,D350,D353,D356,D359)</f>
        <v>286138</v>
      </c>
      <c r="E335" s="53">
        <f t="shared" si="935"/>
        <v>230572</v>
      </c>
      <c r="F335" s="53">
        <f t="shared" si="935"/>
        <v>55566</v>
      </c>
      <c r="G335" s="53">
        <f t="shared" si="935"/>
        <v>762305</v>
      </c>
      <c r="H335" s="53">
        <f t="shared" si="935"/>
        <v>0</v>
      </c>
      <c r="I335" s="53">
        <f t="shared" si="935"/>
        <v>0</v>
      </c>
      <c r="J335" s="53">
        <f t="shared" si="935"/>
        <v>138123</v>
      </c>
      <c r="K335" s="53">
        <f t="shared" si="935"/>
        <v>0</v>
      </c>
      <c r="L335" s="53">
        <f t="shared" si="935"/>
        <v>0</v>
      </c>
      <c r="M335" s="53">
        <f t="shared" si="935"/>
        <v>0</v>
      </c>
    </row>
    <row r="336" spans="1:13" s="7" customFormat="1" ht="15.75" customHeight="1" x14ac:dyDescent="0.2">
      <c r="A336" s="25"/>
      <c r="B336" s="25"/>
      <c r="C336" s="27">
        <f>D336+G336+H336+I336+J336+K336+L336+M336</f>
        <v>6416</v>
      </c>
      <c r="D336" s="27">
        <f>SUM(E336,F336)</f>
        <v>43</v>
      </c>
      <c r="E336" s="28">
        <f>SUM(E339,E342,E345,E348,E351,E354,E357,E360)</f>
        <v>-547</v>
      </c>
      <c r="F336" s="28">
        <f t="shared" ref="F336:M336" si="936">SUM(F339,F342,F345,F348,F351,F354,F357,F360)</f>
        <v>590</v>
      </c>
      <c r="G336" s="28">
        <f t="shared" si="936"/>
        <v>-46471</v>
      </c>
      <c r="H336" s="28">
        <f t="shared" si="936"/>
        <v>0</v>
      </c>
      <c r="I336" s="28">
        <f t="shared" si="936"/>
        <v>0</v>
      </c>
      <c r="J336" s="28">
        <f t="shared" si="936"/>
        <v>52844</v>
      </c>
      <c r="K336" s="28">
        <f t="shared" si="936"/>
        <v>0</v>
      </c>
      <c r="L336" s="28">
        <f t="shared" si="936"/>
        <v>0</v>
      </c>
      <c r="M336" s="28">
        <f t="shared" si="936"/>
        <v>0</v>
      </c>
    </row>
    <row r="337" spans="1:13" s="7" customFormat="1" ht="15.75" customHeight="1" x14ac:dyDescent="0.2">
      <c r="A337" s="92"/>
      <c r="B337" s="92"/>
      <c r="C337" s="95">
        <f>SUM(C335,C336)</f>
        <v>1192982</v>
      </c>
      <c r="D337" s="95">
        <f t="shared" ref="D337:M337" si="937">SUM(D335,D336)</f>
        <v>286181</v>
      </c>
      <c r="E337" s="95">
        <f t="shared" si="937"/>
        <v>230025</v>
      </c>
      <c r="F337" s="95">
        <f t="shared" si="937"/>
        <v>56156</v>
      </c>
      <c r="G337" s="95">
        <f t="shared" si="937"/>
        <v>715834</v>
      </c>
      <c r="H337" s="95">
        <f t="shared" si="937"/>
        <v>0</v>
      </c>
      <c r="I337" s="95">
        <f t="shared" si="937"/>
        <v>0</v>
      </c>
      <c r="J337" s="95">
        <f t="shared" si="937"/>
        <v>190967</v>
      </c>
      <c r="K337" s="95">
        <f t="shared" si="937"/>
        <v>0</v>
      </c>
      <c r="L337" s="95">
        <f t="shared" si="937"/>
        <v>0</v>
      </c>
      <c r="M337" s="95">
        <f t="shared" si="937"/>
        <v>0</v>
      </c>
    </row>
    <row r="338" spans="1:13" s="7" customFormat="1" ht="15.75" customHeight="1" x14ac:dyDescent="0.2">
      <c r="A338" s="25"/>
      <c r="B338" s="26" t="s">
        <v>41</v>
      </c>
      <c r="C338" s="27">
        <f>SUM(D338,G338,H338:M338)</f>
        <v>149806</v>
      </c>
      <c r="D338" s="27">
        <f t="shared" si="760"/>
        <v>37679</v>
      </c>
      <c r="E338" s="29">
        <v>30362</v>
      </c>
      <c r="F338" s="29">
        <v>7317</v>
      </c>
      <c r="G338" s="29">
        <v>109927</v>
      </c>
      <c r="H338" s="27"/>
      <c r="I338" s="27"/>
      <c r="J338" s="27">
        <v>2200</v>
      </c>
      <c r="K338" s="27"/>
      <c r="L338" s="27"/>
      <c r="M338" s="27"/>
    </row>
    <row r="339" spans="1:13" s="7" customFormat="1" ht="15.75" customHeight="1" x14ac:dyDescent="0.2">
      <c r="A339" s="25"/>
      <c r="B339" s="25"/>
      <c r="C339" s="27">
        <f>D339+G339+H339+I339+J339+K339+L339+M339</f>
        <v>705</v>
      </c>
      <c r="D339" s="27">
        <f>SUM(E339,F339)</f>
        <v>0</v>
      </c>
      <c r="E339" s="28"/>
      <c r="F339" s="29"/>
      <c r="G339" s="29">
        <v>-11228</v>
      </c>
      <c r="H339" s="27"/>
      <c r="I339" s="27"/>
      <c r="J339" s="27">
        <v>11933</v>
      </c>
      <c r="K339" s="27"/>
      <c r="L339" s="27"/>
      <c r="M339" s="27"/>
    </row>
    <row r="340" spans="1:13" s="7" customFormat="1" ht="15.75" customHeight="1" x14ac:dyDescent="0.2">
      <c r="A340" s="94"/>
      <c r="B340" s="94"/>
      <c r="C340" s="95">
        <f>SUM(C338:C339)</f>
        <v>150511</v>
      </c>
      <c r="D340" s="95">
        <f t="shared" ref="D340" si="938">SUM(D338:D339)</f>
        <v>37679</v>
      </c>
      <c r="E340" s="95">
        <f t="shared" ref="E340" si="939">SUM(E338:E339)</f>
        <v>30362</v>
      </c>
      <c r="F340" s="95">
        <f t="shared" ref="F340" si="940">SUM(F338:F339)</f>
        <v>7317</v>
      </c>
      <c r="G340" s="95">
        <f t="shared" ref="G340" si="941">SUM(G338:G339)</f>
        <v>98699</v>
      </c>
      <c r="H340" s="95">
        <f t="shared" ref="H340" si="942">SUM(H338:H339)</f>
        <v>0</v>
      </c>
      <c r="I340" s="95">
        <f t="shared" ref="I340" si="943">SUM(I338:I339)</f>
        <v>0</v>
      </c>
      <c r="J340" s="95">
        <f t="shared" ref="J340" si="944">SUM(J338:J339)</f>
        <v>14133</v>
      </c>
      <c r="K340" s="95">
        <f t="shared" ref="K340" si="945">SUM(K338:K339)</f>
        <v>0</v>
      </c>
      <c r="L340" s="95">
        <f t="shared" ref="L340" si="946">SUM(L338:L339)</f>
        <v>0</v>
      </c>
      <c r="M340" s="95">
        <f t="shared" ref="M340" si="947">SUM(M338:M339)</f>
        <v>0</v>
      </c>
    </row>
    <row r="341" spans="1:13" s="7" customFormat="1" ht="15.75" customHeight="1" x14ac:dyDescent="0.2">
      <c r="A341" s="25"/>
      <c r="B341" s="26" t="s">
        <v>42</v>
      </c>
      <c r="C341" s="27">
        <f t="shared" ref="C341:C362" si="948">SUM(D341,G341,H341:M341)</f>
        <v>61992</v>
      </c>
      <c r="D341" s="27">
        <f t="shared" si="760"/>
        <v>22421</v>
      </c>
      <c r="E341" s="29">
        <v>18278</v>
      </c>
      <c r="F341" s="29">
        <v>4143</v>
      </c>
      <c r="G341" s="29">
        <v>38608</v>
      </c>
      <c r="H341" s="27"/>
      <c r="I341" s="27"/>
      <c r="J341" s="27">
        <v>963</v>
      </c>
      <c r="K341" s="27"/>
      <c r="L341" s="27"/>
      <c r="M341" s="27"/>
    </row>
    <row r="342" spans="1:13" s="7" customFormat="1" ht="15.75" customHeight="1" x14ac:dyDescent="0.2">
      <c r="A342" s="25"/>
      <c r="B342" s="25"/>
      <c r="C342" s="27">
        <f>D342+G342+H342+I342+J342+K342+L342+M342</f>
        <v>0</v>
      </c>
      <c r="D342" s="27">
        <f>SUM(E342,F342)</f>
        <v>43</v>
      </c>
      <c r="E342" s="28">
        <v>-47</v>
      </c>
      <c r="F342" s="29">
        <v>90</v>
      </c>
      <c r="G342" s="29">
        <v>920</v>
      </c>
      <c r="H342" s="27"/>
      <c r="I342" s="27"/>
      <c r="J342" s="27">
        <v>-963</v>
      </c>
      <c r="K342" s="27"/>
      <c r="L342" s="27"/>
      <c r="M342" s="27"/>
    </row>
    <row r="343" spans="1:13" s="7" customFormat="1" ht="15.75" customHeight="1" x14ac:dyDescent="0.2">
      <c r="A343" s="94"/>
      <c r="B343" s="94"/>
      <c r="C343" s="95">
        <f>SUM(C341:C342)</f>
        <v>61992</v>
      </c>
      <c r="D343" s="95">
        <f t="shared" ref="D343" si="949">SUM(D341:D342)</f>
        <v>22464</v>
      </c>
      <c r="E343" s="95">
        <f t="shared" ref="E343" si="950">SUM(E341:E342)</f>
        <v>18231</v>
      </c>
      <c r="F343" s="95">
        <f t="shared" ref="F343" si="951">SUM(F341:F342)</f>
        <v>4233</v>
      </c>
      <c r="G343" s="95">
        <f t="shared" ref="G343" si="952">SUM(G341:G342)</f>
        <v>39528</v>
      </c>
      <c r="H343" s="95">
        <f t="shared" ref="H343" si="953">SUM(H341:H342)</f>
        <v>0</v>
      </c>
      <c r="I343" s="95">
        <f t="shared" ref="I343" si="954">SUM(I341:I342)</f>
        <v>0</v>
      </c>
      <c r="J343" s="95">
        <f t="shared" ref="J343" si="955">SUM(J341:J342)</f>
        <v>0</v>
      </c>
      <c r="K343" s="95">
        <f t="shared" ref="K343" si="956">SUM(K341:K342)</f>
        <v>0</v>
      </c>
      <c r="L343" s="95">
        <f t="shared" ref="L343" si="957">SUM(L341:L342)</f>
        <v>0</v>
      </c>
      <c r="M343" s="95">
        <f t="shared" ref="M343" si="958">SUM(M341:M342)</f>
        <v>0</v>
      </c>
    </row>
    <row r="344" spans="1:13" s="7" customFormat="1" ht="15.75" customHeight="1" x14ac:dyDescent="0.2">
      <c r="A344" s="25"/>
      <c r="B344" s="26" t="s">
        <v>43</v>
      </c>
      <c r="C344" s="27">
        <f t="shared" si="948"/>
        <v>239425</v>
      </c>
      <c r="D344" s="27">
        <f t="shared" si="760"/>
        <v>146802</v>
      </c>
      <c r="E344" s="29">
        <v>118302</v>
      </c>
      <c r="F344" s="29">
        <v>28500</v>
      </c>
      <c r="G344" s="29">
        <v>91363</v>
      </c>
      <c r="H344" s="27"/>
      <c r="I344" s="27"/>
      <c r="J344" s="29">
        <v>1260</v>
      </c>
      <c r="K344" s="27"/>
      <c r="L344" s="27"/>
      <c r="M344" s="27"/>
    </row>
    <row r="345" spans="1:13" s="7" customFormat="1" ht="15.75" customHeight="1" x14ac:dyDescent="0.2">
      <c r="A345" s="25"/>
      <c r="B345" s="25"/>
      <c r="C345" s="27">
        <f>D345+G345+H345+I345+J345+K345+L345+M345</f>
        <v>0</v>
      </c>
      <c r="D345" s="27">
        <f>SUM(E345,F345)</f>
        <v>0</v>
      </c>
      <c r="E345" s="28">
        <v>-500</v>
      </c>
      <c r="F345" s="29">
        <v>500</v>
      </c>
      <c r="G345" s="29">
        <v>-197</v>
      </c>
      <c r="H345" s="27"/>
      <c r="I345" s="27"/>
      <c r="J345" s="27">
        <v>197</v>
      </c>
      <c r="K345" s="27"/>
      <c r="L345" s="27"/>
      <c r="M345" s="27"/>
    </row>
    <row r="346" spans="1:13" s="7" customFormat="1" ht="15.75" customHeight="1" x14ac:dyDescent="0.2">
      <c r="A346" s="94"/>
      <c r="B346" s="94"/>
      <c r="C346" s="95">
        <f>SUM(C344:C345)</f>
        <v>239425</v>
      </c>
      <c r="D346" s="95">
        <f t="shared" ref="D346" si="959">SUM(D344:D345)</f>
        <v>146802</v>
      </c>
      <c r="E346" s="95">
        <f t="shared" ref="E346" si="960">SUM(E344:E345)</f>
        <v>117802</v>
      </c>
      <c r="F346" s="95">
        <f t="shared" ref="F346" si="961">SUM(F344:F345)</f>
        <v>29000</v>
      </c>
      <c r="G346" s="95">
        <f t="shared" ref="G346" si="962">SUM(G344:G345)</f>
        <v>91166</v>
      </c>
      <c r="H346" s="95">
        <f t="shared" ref="H346" si="963">SUM(H344:H345)</f>
        <v>0</v>
      </c>
      <c r="I346" s="95">
        <f t="shared" ref="I346" si="964">SUM(I344:I345)</f>
        <v>0</v>
      </c>
      <c r="J346" s="95">
        <f t="shared" ref="J346" si="965">SUM(J344:J345)</f>
        <v>1457</v>
      </c>
      <c r="K346" s="95">
        <f t="shared" ref="K346" si="966">SUM(K344:K345)</f>
        <v>0</v>
      </c>
      <c r="L346" s="95">
        <f t="shared" ref="L346" si="967">SUM(L344:L345)</f>
        <v>0</v>
      </c>
      <c r="M346" s="95">
        <f t="shared" ref="M346" si="968">SUM(M344:M345)</f>
        <v>0</v>
      </c>
    </row>
    <row r="347" spans="1:13" s="7" customFormat="1" ht="15.75" customHeight="1" x14ac:dyDescent="0.2">
      <c r="A347" s="25"/>
      <c r="B347" s="26" t="s">
        <v>44</v>
      </c>
      <c r="C347" s="27">
        <f t="shared" si="948"/>
        <v>9259</v>
      </c>
      <c r="D347" s="27">
        <f t="shared" si="760"/>
        <v>0</v>
      </c>
      <c r="E347" s="29"/>
      <c r="F347" s="29"/>
      <c r="G347" s="29">
        <v>9259</v>
      </c>
      <c r="H347" s="27"/>
      <c r="I347" s="27"/>
      <c r="J347" s="27"/>
      <c r="K347" s="27"/>
      <c r="L347" s="27"/>
      <c r="M347" s="27"/>
    </row>
    <row r="348" spans="1:13" s="7" customFormat="1" ht="15.75" customHeight="1" x14ac:dyDescent="0.2">
      <c r="A348" s="25"/>
      <c r="B348" s="25"/>
      <c r="C348" s="27">
        <f>D348+G348+H348+I348+J348+K348+L348+M348</f>
        <v>0</v>
      </c>
      <c r="D348" s="27">
        <f>SUM(E348,F348)</f>
        <v>0</v>
      </c>
      <c r="E348" s="28"/>
      <c r="F348" s="29"/>
      <c r="G348" s="29"/>
      <c r="H348" s="27"/>
      <c r="I348" s="27"/>
      <c r="J348" s="27"/>
      <c r="K348" s="27"/>
      <c r="L348" s="27"/>
      <c r="M348" s="27"/>
    </row>
    <row r="349" spans="1:13" s="7" customFormat="1" ht="15.75" customHeight="1" x14ac:dyDescent="0.2">
      <c r="A349" s="94"/>
      <c r="B349" s="94"/>
      <c r="C349" s="95">
        <f>SUM(C347:C348)</f>
        <v>9259</v>
      </c>
      <c r="D349" s="95">
        <f t="shared" ref="D349" si="969">SUM(D347:D348)</f>
        <v>0</v>
      </c>
      <c r="E349" s="95">
        <f t="shared" ref="E349" si="970">SUM(E347:E348)</f>
        <v>0</v>
      </c>
      <c r="F349" s="95">
        <f t="shared" ref="F349" si="971">SUM(F347:F348)</f>
        <v>0</v>
      </c>
      <c r="G349" s="95">
        <f t="shared" ref="G349" si="972">SUM(G347:G348)</f>
        <v>9259</v>
      </c>
      <c r="H349" s="95">
        <f t="shared" ref="H349" si="973">SUM(H347:H348)</f>
        <v>0</v>
      </c>
      <c r="I349" s="95">
        <f t="shared" ref="I349" si="974">SUM(I347:I348)</f>
        <v>0</v>
      </c>
      <c r="J349" s="95">
        <f t="shared" ref="J349" si="975">SUM(J347:J348)</f>
        <v>0</v>
      </c>
      <c r="K349" s="95">
        <f t="shared" ref="K349" si="976">SUM(K347:K348)</f>
        <v>0</v>
      </c>
      <c r="L349" s="95">
        <f t="shared" ref="L349" si="977">SUM(L347:L348)</f>
        <v>0</v>
      </c>
      <c r="M349" s="95">
        <f t="shared" ref="M349" si="978">SUM(M347:M348)</f>
        <v>0</v>
      </c>
    </row>
    <row r="350" spans="1:13" s="7" customFormat="1" ht="15.75" customHeight="1" x14ac:dyDescent="0.2">
      <c r="A350" s="25"/>
      <c r="B350" s="26" t="s">
        <v>45</v>
      </c>
      <c r="C350" s="27">
        <f t="shared" si="948"/>
        <v>50535</v>
      </c>
      <c r="D350" s="27">
        <f t="shared" si="760"/>
        <v>16445</v>
      </c>
      <c r="E350" s="29">
        <v>13029</v>
      </c>
      <c r="F350" s="29">
        <v>3416</v>
      </c>
      <c r="G350" s="29">
        <v>25080</v>
      </c>
      <c r="H350" s="27"/>
      <c r="I350" s="27"/>
      <c r="J350" s="27">
        <v>9010</v>
      </c>
      <c r="K350" s="27"/>
      <c r="L350" s="27"/>
      <c r="M350" s="27"/>
    </row>
    <row r="351" spans="1:13" s="7" customFormat="1" ht="15.75" customHeight="1" x14ac:dyDescent="0.2">
      <c r="A351" s="25"/>
      <c r="B351" s="25"/>
      <c r="C351" s="27">
        <f>D351+G351+H351+I351+J351+K351+L351+M351</f>
        <v>1286</v>
      </c>
      <c r="D351" s="27">
        <f>SUM(E351,F351)</f>
        <v>0</v>
      </c>
      <c r="E351" s="28"/>
      <c r="F351" s="29"/>
      <c r="G351" s="29">
        <v>1286</v>
      </c>
      <c r="H351" s="27"/>
      <c r="I351" s="27"/>
      <c r="J351" s="27"/>
      <c r="K351" s="27"/>
      <c r="L351" s="27"/>
      <c r="M351" s="27"/>
    </row>
    <row r="352" spans="1:13" s="7" customFormat="1" ht="15.75" customHeight="1" x14ac:dyDescent="0.2">
      <c r="A352" s="94"/>
      <c r="B352" s="94"/>
      <c r="C352" s="95">
        <f>SUM(C350:C351)</f>
        <v>51821</v>
      </c>
      <c r="D352" s="95">
        <f t="shared" ref="D352" si="979">SUM(D350:D351)</f>
        <v>16445</v>
      </c>
      <c r="E352" s="95">
        <f t="shared" ref="E352" si="980">SUM(E350:E351)</f>
        <v>13029</v>
      </c>
      <c r="F352" s="95">
        <f t="shared" ref="F352" si="981">SUM(F350:F351)</f>
        <v>3416</v>
      </c>
      <c r="G352" s="95">
        <f t="shared" ref="G352" si="982">SUM(G350:G351)</f>
        <v>26366</v>
      </c>
      <c r="H352" s="95">
        <f t="shared" ref="H352" si="983">SUM(H350:H351)</f>
        <v>0</v>
      </c>
      <c r="I352" s="95">
        <f t="shared" ref="I352" si="984">SUM(I350:I351)</f>
        <v>0</v>
      </c>
      <c r="J352" s="95">
        <f t="shared" ref="J352" si="985">SUM(J350:J351)</f>
        <v>9010</v>
      </c>
      <c r="K352" s="95">
        <f t="shared" ref="K352" si="986">SUM(K350:K351)</f>
        <v>0</v>
      </c>
      <c r="L352" s="95">
        <f t="shared" ref="L352" si="987">SUM(L350:L351)</f>
        <v>0</v>
      </c>
      <c r="M352" s="95">
        <f t="shared" ref="M352" si="988">SUM(M350:M351)</f>
        <v>0</v>
      </c>
    </row>
    <row r="353" spans="1:13" s="7" customFormat="1" ht="15.75" customHeight="1" x14ac:dyDescent="0.2">
      <c r="A353" s="25"/>
      <c r="B353" s="26" t="s">
        <v>46</v>
      </c>
      <c r="C353" s="27">
        <f t="shared" si="948"/>
        <v>228034</v>
      </c>
      <c r="D353" s="27">
        <f t="shared" si="760"/>
        <v>44272</v>
      </c>
      <c r="E353" s="29">
        <v>35677</v>
      </c>
      <c r="F353" s="29">
        <v>8595</v>
      </c>
      <c r="G353" s="29">
        <v>66332</v>
      </c>
      <c r="H353" s="27"/>
      <c r="I353" s="27"/>
      <c r="J353" s="27">
        <v>117430</v>
      </c>
      <c r="K353" s="27"/>
      <c r="L353" s="27"/>
      <c r="M353" s="27"/>
    </row>
    <row r="354" spans="1:13" s="7" customFormat="1" ht="15.75" customHeight="1" x14ac:dyDescent="0.2">
      <c r="A354" s="25"/>
      <c r="B354" s="25"/>
      <c r="C354" s="27">
        <f>D354+G354+H354+I354+J354+K354+L354+M354</f>
        <v>4425</v>
      </c>
      <c r="D354" s="27">
        <f>SUM(E354,F354)</f>
        <v>0</v>
      </c>
      <c r="E354" s="28"/>
      <c r="F354" s="29"/>
      <c r="G354" s="29">
        <v>4425</v>
      </c>
      <c r="H354" s="27"/>
      <c r="I354" s="27"/>
      <c r="J354" s="27"/>
      <c r="K354" s="27"/>
      <c r="L354" s="27"/>
      <c r="M354" s="27"/>
    </row>
    <row r="355" spans="1:13" s="7" customFormat="1" ht="15.75" customHeight="1" x14ac:dyDescent="0.2">
      <c r="A355" s="94"/>
      <c r="B355" s="94"/>
      <c r="C355" s="95">
        <f>SUM(C353:C354)</f>
        <v>232459</v>
      </c>
      <c r="D355" s="95">
        <f t="shared" ref="D355" si="989">SUM(D353:D354)</f>
        <v>44272</v>
      </c>
      <c r="E355" s="95">
        <f t="shared" ref="E355" si="990">SUM(E353:E354)</f>
        <v>35677</v>
      </c>
      <c r="F355" s="95">
        <f t="shared" ref="F355" si="991">SUM(F353:F354)</f>
        <v>8595</v>
      </c>
      <c r="G355" s="95">
        <f t="shared" ref="G355" si="992">SUM(G353:G354)</f>
        <v>70757</v>
      </c>
      <c r="H355" s="95">
        <f t="shared" ref="H355" si="993">SUM(H353:H354)</f>
        <v>0</v>
      </c>
      <c r="I355" s="95">
        <f t="shared" ref="I355" si="994">SUM(I353:I354)</f>
        <v>0</v>
      </c>
      <c r="J355" s="95">
        <f t="shared" ref="J355" si="995">SUM(J353:J354)</f>
        <v>117430</v>
      </c>
      <c r="K355" s="95">
        <f t="shared" ref="K355" si="996">SUM(K353:K354)</f>
        <v>0</v>
      </c>
      <c r="L355" s="95">
        <f t="shared" ref="L355" si="997">SUM(L353:L354)</f>
        <v>0</v>
      </c>
      <c r="M355" s="95">
        <f t="shared" ref="M355" si="998">SUM(M353:M354)</f>
        <v>0</v>
      </c>
    </row>
    <row r="356" spans="1:13" s="7" customFormat="1" ht="15.75" customHeight="1" x14ac:dyDescent="0.2">
      <c r="A356" s="25"/>
      <c r="B356" s="26" t="s">
        <v>47</v>
      </c>
      <c r="C356" s="27">
        <f t="shared" si="948"/>
        <v>240255</v>
      </c>
      <c r="D356" s="27">
        <f>SUM(E356:F356)</f>
        <v>18519</v>
      </c>
      <c r="E356" s="29">
        <v>14924</v>
      </c>
      <c r="F356" s="29">
        <v>3595</v>
      </c>
      <c r="G356" s="29">
        <v>221736</v>
      </c>
      <c r="H356" s="27"/>
      <c r="I356" s="27"/>
      <c r="J356" s="27"/>
      <c r="K356" s="27"/>
      <c r="L356" s="27"/>
      <c r="M356" s="27"/>
    </row>
    <row r="357" spans="1:13" s="7" customFormat="1" ht="15.75" customHeight="1" x14ac:dyDescent="0.2">
      <c r="A357" s="25"/>
      <c r="B357" s="25"/>
      <c r="C357" s="27">
        <f>D357+G357+H357+I357+J357+K357+L357+M357</f>
        <v>0</v>
      </c>
      <c r="D357" s="27">
        <f>SUM(E357,F357)</f>
        <v>0</v>
      </c>
      <c r="E357" s="28"/>
      <c r="F357" s="29"/>
      <c r="G357" s="29"/>
      <c r="H357" s="27"/>
      <c r="I357" s="27"/>
      <c r="J357" s="27"/>
      <c r="K357" s="27"/>
      <c r="L357" s="27"/>
      <c r="M357" s="27"/>
    </row>
    <row r="358" spans="1:13" s="7" customFormat="1" ht="15.75" customHeight="1" x14ac:dyDescent="0.2">
      <c r="A358" s="94"/>
      <c r="B358" s="94"/>
      <c r="C358" s="95">
        <f>SUM(C356:C357)</f>
        <v>240255</v>
      </c>
      <c r="D358" s="95">
        <f t="shared" ref="D358" si="999">SUM(D356:D357)</f>
        <v>18519</v>
      </c>
      <c r="E358" s="95">
        <f t="shared" ref="E358" si="1000">SUM(E356:E357)</f>
        <v>14924</v>
      </c>
      <c r="F358" s="95">
        <f t="shared" ref="F358" si="1001">SUM(F356:F357)</f>
        <v>3595</v>
      </c>
      <c r="G358" s="95">
        <f t="shared" ref="G358" si="1002">SUM(G356:G357)</f>
        <v>221736</v>
      </c>
      <c r="H358" s="95">
        <f t="shared" ref="H358" si="1003">SUM(H356:H357)</f>
        <v>0</v>
      </c>
      <c r="I358" s="95">
        <f t="shared" ref="I358" si="1004">SUM(I356:I357)</f>
        <v>0</v>
      </c>
      <c r="J358" s="95">
        <f t="shared" ref="J358" si="1005">SUM(J356:J357)</f>
        <v>0</v>
      </c>
      <c r="K358" s="95">
        <f t="shared" ref="K358" si="1006">SUM(K356:K357)</f>
        <v>0</v>
      </c>
      <c r="L358" s="95">
        <f t="shared" ref="L358" si="1007">SUM(L356:L357)</f>
        <v>0</v>
      </c>
      <c r="M358" s="95">
        <f t="shared" ref="M358" si="1008">SUM(M356:M357)</f>
        <v>0</v>
      </c>
    </row>
    <row r="359" spans="1:13" s="7" customFormat="1" ht="31.5" customHeight="1" x14ac:dyDescent="0.2">
      <c r="A359" s="25"/>
      <c r="B359" s="26" t="s">
        <v>237</v>
      </c>
      <c r="C359" s="27">
        <f t="shared" si="948"/>
        <v>207260</v>
      </c>
      <c r="D359" s="27">
        <f>SUM(E359:F359)</f>
        <v>0</v>
      </c>
      <c r="E359" s="29"/>
      <c r="F359" s="29"/>
      <c r="G359" s="29">
        <v>200000</v>
      </c>
      <c r="H359" s="27"/>
      <c r="I359" s="27"/>
      <c r="J359" s="27">
        <v>7260</v>
      </c>
      <c r="K359" s="27"/>
      <c r="L359" s="27"/>
      <c r="M359" s="27"/>
    </row>
    <row r="360" spans="1:13" s="7" customFormat="1" ht="15.75" customHeight="1" x14ac:dyDescent="0.2">
      <c r="A360" s="25"/>
      <c r="B360" s="25"/>
      <c r="C360" s="27">
        <f>D360+G360+H360+I360+J360+K360+L360+M360</f>
        <v>0</v>
      </c>
      <c r="D360" s="27">
        <f>SUM(E360,F360)</f>
        <v>0</v>
      </c>
      <c r="E360" s="28"/>
      <c r="F360" s="29"/>
      <c r="G360" s="29">
        <v>-41677</v>
      </c>
      <c r="H360" s="27"/>
      <c r="I360" s="27"/>
      <c r="J360" s="27">
        <v>41677</v>
      </c>
      <c r="K360" s="27"/>
      <c r="L360" s="27"/>
      <c r="M360" s="27"/>
    </row>
    <row r="361" spans="1:13" s="7" customFormat="1" ht="15.75" customHeight="1" x14ac:dyDescent="0.2">
      <c r="A361" s="94"/>
      <c r="B361" s="94"/>
      <c r="C361" s="95">
        <f>SUM(C359:C360)</f>
        <v>207260</v>
      </c>
      <c r="D361" s="95">
        <f t="shared" ref="D361" si="1009">SUM(D359:D360)</f>
        <v>0</v>
      </c>
      <c r="E361" s="95">
        <f t="shared" ref="E361" si="1010">SUM(E359:E360)</f>
        <v>0</v>
      </c>
      <c r="F361" s="95">
        <f t="shared" ref="F361" si="1011">SUM(F359:F360)</f>
        <v>0</v>
      </c>
      <c r="G361" s="95">
        <f t="shared" ref="G361" si="1012">SUM(G359:G360)</f>
        <v>158323</v>
      </c>
      <c r="H361" s="95">
        <f t="shared" ref="H361" si="1013">SUM(H359:H360)</f>
        <v>0</v>
      </c>
      <c r="I361" s="95">
        <f t="shared" ref="I361" si="1014">SUM(I359:I360)</f>
        <v>0</v>
      </c>
      <c r="J361" s="95">
        <f t="shared" ref="J361" si="1015">SUM(J359:J360)</f>
        <v>48937</v>
      </c>
      <c r="K361" s="95">
        <f t="shared" ref="K361" si="1016">SUM(K359:K360)</f>
        <v>0</v>
      </c>
      <c r="L361" s="95">
        <f t="shared" ref="L361" si="1017">SUM(L359:L360)</f>
        <v>0</v>
      </c>
      <c r="M361" s="95">
        <f t="shared" ref="M361" si="1018">SUM(M359:M360)</f>
        <v>0</v>
      </c>
    </row>
    <row r="362" spans="1:13" s="7" customFormat="1" ht="15.75" customHeight="1" x14ac:dyDescent="0.2">
      <c r="A362" s="25"/>
      <c r="B362" s="26"/>
      <c r="C362" s="27">
        <f t="shared" si="948"/>
        <v>0</v>
      </c>
      <c r="D362" s="27">
        <f>SUM(E362:F362)</f>
        <v>0</v>
      </c>
      <c r="E362" s="29"/>
      <c r="F362" s="29"/>
      <c r="G362" s="29"/>
      <c r="H362" s="27"/>
      <c r="I362" s="27"/>
      <c r="J362" s="27"/>
      <c r="K362" s="27"/>
      <c r="L362" s="27"/>
      <c r="M362" s="27"/>
    </row>
    <row r="363" spans="1:13" s="12" customFormat="1" ht="15.75" customHeight="1" x14ac:dyDescent="0.2">
      <c r="A363" s="32" t="s">
        <v>48</v>
      </c>
      <c r="B363" s="32" t="s">
        <v>172</v>
      </c>
      <c r="C363" s="34">
        <f>SUM(C366+C369)</f>
        <v>237004</v>
      </c>
      <c r="D363" s="34">
        <f t="shared" ref="D363:M363" si="1019">SUM(D366+D369)</f>
        <v>202824</v>
      </c>
      <c r="E363" s="34">
        <f t="shared" si="1019"/>
        <v>162928</v>
      </c>
      <c r="F363" s="34">
        <f t="shared" si="1019"/>
        <v>39896</v>
      </c>
      <c r="G363" s="34">
        <f t="shared" si="1019"/>
        <v>34180</v>
      </c>
      <c r="H363" s="34">
        <f t="shared" si="1019"/>
        <v>0</v>
      </c>
      <c r="I363" s="34">
        <f t="shared" si="1019"/>
        <v>0</v>
      </c>
      <c r="J363" s="34">
        <f t="shared" si="1019"/>
        <v>0</v>
      </c>
      <c r="K363" s="34">
        <f t="shared" si="1019"/>
        <v>0</v>
      </c>
      <c r="L363" s="34">
        <f t="shared" si="1019"/>
        <v>0</v>
      </c>
      <c r="M363" s="34">
        <f t="shared" si="1019"/>
        <v>0</v>
      </c>
    </row>
    <row r="364" spans="1:13" s="7" customFormat="1" ht="15.75" customHeight="1" x14ac:dyDescent="0.2">
      <c r="A364" s="25"/>
      <c r="B364" s="25"/>
      <c r="C364" s="27">
        <f>D364+G364+H364+I364+J364+K364+L364+M364</f>
        <v>-5711</v>
      </c>
      <c r="D364" s="27">
        <f>SUM(E364,F364)</f>
        <v>-5711</v>
      </c>
      <c r="E364" s="28">
        <f>SUM(E367,E370)</f>
        <v>-5711</v>
      </c>
      <c r="F364" s="28">
        <f t="shared" ref="F364:M364" si="1020">SUM(F367,F370)</f>
        <v>0</v>
      </c>
      <c r="G364" s="28">
        <f t="shared" si="1020"/>
        <v>0</v>
      </c>
      <c r="H364" s="28">
        <f t="shared" si="1020"/>
        <v>0</v>
      </c>
      <c r="I364" s="28">
        <f t="shared" si="1020"/>
        <v>0</v>
      </c>
      <c r="J364" s="28">
        <f t="shared" si="1020"/>
        <v>0</v>
      </c>
      <c r="K364" s="28">
        <f t="shared" si="1020"/>
        <v>0</v>
      </c>
      <c r="L364" s="28">
        <f t="shared" si="1020"/>
        <v>0</v>
      </c>
      <c r="M364" s="28">
        <f t="shared" si="1020"/>
        <v>0</v>
      </c>
    </row>
    <row r="365" spans="1:13" s="7" customFormat="1" ht="15.75" customHeight="1" x14ac:dyDescent="0.2">
      <c r="A365" s="92"/>
      <c r="B365" s="92"/>
      <c r="C365" s="95">
        <f>SUM(C363,C364)</f>
        <v>231293</v>
      </c>
      <c r="D365" s="95">
        <f t="shared" ref="D365:M365" si="1021">SUM(D363,D364)</f>
        <v>197113</v>
      </c>
      <c r="E365" s="95">
        <f t="shared" si="1021"/>
        <v>157217</v>
      </c>
      <c r="F365" s="95">
        <f t="shared" si="1021"/>
        <v>39896</v>
      </c>
      <c r="G365" s="95">
        <f t="shared" si="1021"/>
        <v>34180</v>
      </c>
      <c r="H365" s="95">
        <f t="shared" si="1021"/>
        <v>0</v>
      </c>
      <c r="I365" s="95">
        <f t="shared" si="1021"/>
        <v>0</v>
      </c>
      <c r="J365" s="95">
        <f t="shared" si="1021"/>
        <v>0</v>
      </c>
      <c r="K365" s="95">
        <f t="shared" si="1021"/>
        <v>0</v>
      </c>
      <c r="L365" s="95">
        <f t="shared" si="1021"/>
        <v>0</v>
      </c>
      <c r="M365" s="95">
        <f t="shared" si="1021"/>
        <v>0</v>
      </c>
    </row>
    <row r="366" spans="1:13" s="7" customFormat="1" ht="15.75" customHeight="1" x14ac:dyDescent="0.2">
      <c r="A366" s="25"/>
      <c r="B366" s="26" t="s">
        <v>164</v>
      </c>
      <c r="C366" s="27">
        <f>SUM(D366,G366,H366:M366)</f>
        <v>237004</v>
      </c>
      <c r="D366" s="27">
        <f>SUM(E366:F366)</f>
        <v>202824</v>
      </c>
      <c r="E366" s="29">
        <v>162928</v>
      </c>
      <c r="F366" s="29">
        <v>39896</v>
      </c>
      <c r="G366" s="29">
        <v>34180</v>
      </c>
      <c r="H366" s="27"/>
      <c r="I366" s="27"/>
      <c r="J366" s="27"/>
      <c r="K366" s="27"/>
      <c r="L366" s="27"/>
      <c r="M366" s="27"/>
    </row>
    <row r="367" spans="1:13" s="7" customFormat="1" ht="15.75" customHeight="1" x14ac:dyDescent="0.2">
      <c r="A367" s="25"/>
      <c r="B367" s="25"/>
      <c r="C367" s="27">
        <f>D367+G367+H367+I367+J367+K367+L367+M367</f>
        <v>-5711</v>
      </c>
      <c r="D367" s="27">
        <f>SUM(E367,F367)</f>
        <v>-5711</v>
      </c>
      <c r="E367" s="28">
        <v>-5711</v>
      </c>
      <c r="F367" s="29"/>
      <c r="G367" s="29"/>
      <c r="H367" s="27"/>
      <c r="I367" s="27"/>
      <c r="J367" s="27"/>
      <c r="K367" s="27"/>
      <c r="L367" s="27"/>
      <c r="M367" s="27"/>
    </row>
    <row r="368" spans="1:13" s="7" customFormat="1" ht="15.75" customHeight="1" x14ac:dyDescent="0.2">
      <c r="A368" s="94"/>
      <c r="B368" s="94"/>
      <c r="C368" s="95">
        <f>SUM(C366:C367)</f>
        <v>231293</v>
      </c>
      <c r="D368" s="95">
        <f t="shared" ref="D368" si="1022">SUM(D366:D367)</f>
        <v>197113</v>
      </c>
      <c r="E368" s="95">
        <f t="shared" ref="E368" si="1023">SUM(E366:E367)</f>
        <v>157217</v>
      </c>
      <c r="F368" s="95">
        <f t="shared" ref="F368" si="1024">SUM(F366:F367)</f>
        <v>39896</v>
      </c>
      <c r="G368" s="95">
        <f t="shared" ref="G368" si="1025">SUM(G366:G367)</f>
        <v>34180</v>
      </c>
      <c r="H368" s="95">
        <f t="shared" ref="H368" si="1026">SUM(H366:H367)</f>
        <v>0</v>
      </c>
      <c r="I368" s="95">
        <f t="shared" ref="I368" si="1027">SUM(I366:I367)</f>
        <v>0</v>
      </c>
      <c r="J368" s="95">
        <f t="shared" ref="J368" si="1028">SUM(J366:J367)</f>
        <v>0</v>
      </c>
      <c r="K368" s="95">
        <f t="shared" ref="K368" si="1029">SUM(K366:K367)</f>
        <v>0</v>
      </c>
      <c r="L368" s="95">
        <f t="shared" ref="L368" si="1030">SUM(L366:L367)</f>
        <v>0</v>
      </c>
      <c r="M368" s="95">
        <f t="shared" ref="M368" si="1031">SUM(M366:M367)</f>
        <v>0</v>
      </c>
    </row>
    <row r="369" spans="1:13" s="7" customFormat="1" ht="15.75" customHeight="1" x14ac:dyDescent="0.2">
      <c r="A369" s="25"/>
      <c r="B369" s="26" t="s">
        <v>205</v>
      </c>
      <c r="C369" s="27">
        <f>SUM(D369,G369,H369:M369)</f>
        <v>0</v>
      </c>
      <c r="D369" s="27">
        <f>SUM(E369:F369)</f>
        <v>0</v>
      </c>
      <c r="E369" s="29"/>
      <c r="F369" s="29"/>
      <c r="G369" s="29"/>
      <c r="H369" s="27"/>
      <c r="I369" s="27"/>
      <c r="J369" s="27"/>
      <c r="K369" s="27"/>
      <c r="L369" s="27"/>
      <c r="M369" s="27"/>
    </row>
    <row r="370" spans="1:13" s="7" customFormat="1" ht="15.75" customHeight="1" x14ac:dyDescent="0.2">
      <c r="A370" s="25"/>
      <c r="B370" s="25"/>
      <c r="C370" s="27">
        <f>D370+G370+H370+I370+J370+K370+L370+M370</f>
        <v>0</v>
      </c>
      <c r="D370" s="27">
        <f>SUM(E370,F370)</f>
        <v>0</v>
      </c>
      <c r="E370" s="28"/>
      <c r="F370" s="29"/>
      <c r="G370" s="29"/>
      <c r="H370" s="27"/>
      <c r="I370" s="27"/>
      <c r="J370" s="27"/>
      <c r="K370" s="27"/>
      <c r="L370" s="27"/>
      <c r="M370" s="27"/>
    </row>
    <row r="371" spans="1:13" s="7" customFormat="1" ht="15.75" customHeight="1" x14ac:dyDescent="0.2">
      <c r="A371" s="94"/>
      <c r="B371" s="94"/>
      <c r="C371" s="95">
        <f>SUM(C369:C370)</f>
        <v>0</v>
      </c>
      <c r="D371" s="95">
        <f t="shared" ref="D371" si="1032">SUM(D369:D370)</f>
        <v>0</v>
      </c>
      <c r="E371" s="95">
        <f t="shared" ref="E371" si="1033">SUM(E369:E370)</f>
        <v>0</v>
      </c>
      <c r="F371" s="95">
        <f t="shared" ref="F371" si="1034">SUM(F369:F370)</f>
        <v>0</v>
      </c>
      <c r="G371" s="95">
        <f t="shared" ref="G371" si="1035">SUM(G369:G370)</f>
        <v>0</v>
      </c>
      <c r="H371" s="95">
        <f t="shared" ref="H371" si="1036">SUM(H369:H370)</f>
        <v>0</v>
      </c>
      <c r="I371" s="95">
        <f t="shared" ref="I371" si="1037">SUM(I369:I370)</f>
        <v>0</v>
      </c>
      <c r="J371" s="95">
        <f t="shared" ref="J371" si="1038">SUM(J369:J370)</f>
        <v>0</v>
      </c>
      <c r="K371" s="95">
        <f t="shared" ref="K371" si="1039">SUM(K369:K370)</f>
        <v>0</v>
      </c>
      <c r="L371" s="95">
        <f t="shared" ref="L371" si="1040">SUM(L369:L370)</f>
        <v>0</v>
      </c>
      <c r="M371" s="95">
        <f t="shared" ref="M371" si="1041">SUM(M369:M370)</f>
        <v>0</v>
      </c>
    </row>
    <row r="372" spans="1:13" s="12" customFormat="1" ht="15.75" customHeight="1" x14ac:dyDescent="0.2">
      <c r="A372" s="32" t="s">
        <v>50</v>
      </c>
      <c r="B372" s="33" t="s">
        <v>51</v>
      </c>
      <c r="C372" s="34">
        <f>SUM(D372,G372,H372:M372)</f>
        <v>130195</v>
      </c>
      <c r="D372" s="34">
        <f>SUM(E372:F372)</f>
        <v>77441</v>
      </c>
      <c r="E372" s="37">
        <v>62407</v>
      </c>
      <c r="F372" s="37">
        <v>15034</v>
      </c>
      <c r="G372" s="37">
        <v>29104</v>
      </c>
      <c r="H372" s="34"/>
      <c r="I372" s="34"/>
      <c r="J372" s="34">
        <v>23650</v>
      </c>
      <c r="K372" s="34"/>
      <c r="L372" s="34"/>
      <c r="M372" s="34"/>
    </row>
    <row r="373" spans="1:13" s="7" customFormat="1" ht="15.75" customHeight="1" x14ac:dyDescent="0.2">
      <c r="A373" s="25"/>
      <c r="B373" s="25"/>
      <c r="C373" s="27">
        <f>D373+G373+H373+I373+J373+K373+L373+M373</f>
        <v>0</v>
      </c>
      <c r="D373" s="27">
        <f>SUM(E373,F373)</f>
        <v>0</v>
      </c>
      <c r="E373" s="28"/>
      <c r="F373" s="29"/>
      <c r="G373" s="29"/>
      <c r="H373" s="27"/>
      <c r="I373" s="27"/>
      <c r="J373" s="27"/>
      <c r="K373" s="27"/>
      <c r="L373" s="27"/>
      <c r="M373" s="27"/>
    </row>
    <row r="374" spans="1:13" s="7" customFormat="1" ht="15.75" customHeight="1" x14ac:dyDescent="0.2">
      <c r="A374" s="94"/>
      <c r="B374" s="94"/>
      <c r="C374" s="95">
        <f>SUM(C372:C373)</f>
        <v>130195</v>
      </c>
      <c r="D374" s="95">
        <f t="shared" ref="D374" si="1042">SUM(D372:D373)</f>
        <v>77441</v>
      </c>
      <c r="E374" s="95">
        <f t="shared" ref="E374" si="1043">SUM(E372:E373)</f>
        <v>62407</v>
      </c>
      <c r="F374" s="95">
        <f t="shared" ref="F374" si="1044">SUM(F372:F373)</f>
        <v>15034</v>
      </c>
      <c r="G374" s="95">
        <f t="shared" ref="G374" si="1045">SUM(G372:G373)</f>
        <v>29104</v>
      </c>
      <c r="H374" s="95">
        <f t="shared" ref="H374" si="1046">SUM(H372:H373)</f>
        <v>0</v>
      </c>
      <c r="I374" s="95">
        <f t="shared" ref="I374" si="1047">SUM(I372:I373)</f>
        <v>0</v>
      </c>
      <c r="J374" s="95">
        <f t="shared" ref="J374" si="1048">SUM(J372:J373)</f>
        <v>23650</v>
      </c>
      <c r="K374" s="95">
        <f t="shared" ref="K374" si="1049">SUM(K372:K373)</f>
        <v>0</v>
      </c>
      <c r="L374" s="95">
        <f t="shared" ref="L374" si="1050">SUM(L372:L373)</f>
        <v>0</v>
      </c>
      <c r="M374" s="95">
        <f t="shared" ref="M374" si="1051">SUM(M372:M373)</f>
        <v>0</v>
      </c>
    </row>
    <row r="375" spans="1:13" s="12" customFormat="1" ht="15.75" customHeight="1" x14ac:dyDescent="0.2">
      <c r="A375" s="32"/>
      <c r="B375" s="33" t="s">
        <v>195</v>
      </c>
      <c r="C375" s="34">
        <f>SUM(D375,G375,H375:M375)</f>
        <v>16603</v>
      </c>
      <c r="D375" s="34">
        <f>SUM(E375:F375)</f>
        <v>0</v>
      </c>
      <c r="E375" s="37"/>
      <c r="F375" s="37"/>
      <c r="G375" s="37">
        <v>9603</v>
      </c>
      <c r="H375" s="34"/>
      <c r="I375" s="34"/>
      <c r="J375" s="34">
        <v>7000</v>
      </c>
      <c r="K375" s="34"/>
      <c r="L375" s="34"/>
      <c r="M375" s="34"/>
    </row>
    <row r="376" spans="1:13" s="7" customFormat="1" ht="15.75" customHeight="1" x14ac:dyDescent="0.2">
      <c r="A376" s="25"/>
      <c r="B376" s="25"/>
      <c r="C376" s="27">
        <f>D376+G376+H376+I376+J376+K376+L376+M376</f>
        <v>0</v>
      </c>
      <c r="D376" s="27">
        <f>SUM(E376,F376)</f>
        <v>0</v>
      </c>
      <c r="E376" s="28"/>
      <c r="F376" s="29"/>
      <c r="G376" s="29"/>
      <c r="H376" s="27"/>
      <c r="I376" s="27"/>
      <c r="J376" s="27"/>
      <c r="K376" s="27"/>
      <c r="L376" s="27"/>
      <c r="M376" s="27"/>
    </row>
    <row r="377" spans="1:13" s="7" customFormat="1" ht="15.75" customHeight="1" x14ac:dyDescent="0.2">
      <c r="A377" s="94"/>
      <c r="B377" s="94"/>
      <c r="C377" s="95">
        <f>SUM(C375:C376)</f>
        <v>16603</v>
      </c>
      <c r="D377" s="95">
        <f t="shared" ref="D377" si="1052">SUM(D375:D376)</f>
        <v>0</v>
      </c>
      <c r="E377" s="95">
        <f t="shared" ref="E377" si="1053">SUM(E375:E376)</f>
        <v>0</v>
      </c>
      <c r="F377" s="95">
        <f t="shared" ref="F377" si="1054">SUM(F375:F376)</f>
        <v>0</v>
      </c>
      <c r="G377" s="95">
        <f t="shared" ref="G377" si="1055">SUM(G375:G376)</f>
        <v>9603</v>
      </c>
      <c r="H377" s="95">
        <f t="shared" ref="H377" si="1056">SUM(H375:H376)</f>
        <v>0</v>
      </c>
      <c r="I377" s="95">
        <f t="shared" ref="I377" si="1057">SUM(I375:I376)</f>
        <v>0</v>
      </c>
      <c r="J377" s="95">
        <f t="shared" ref="J377" si="1058">SUM(J375:J376)</f>
        <v>7000</v>
      </c>
      <c r="K377" s="95">
        <f t="shared" ref="K377" si="1059">SUM(K375:K376)</f>
        <v>0</v>
      </c>
      <c r="L377" s="95">
        <f t="shared" ref="L377" si="1060">SUM(L375:L376)</f>
        <v>0</v>
      </c>
      <c r="M377" s="95">
        <f t="shared" ref="M377" si="1061">SUM(M375:M376)</f>
        <v>0</v>
      </c>
    </row>
    <row r="378" spans="1:13" s="12" customFormat="1" ht="15.75" customHeight="1" x14ac:dyDescent="0.2">
      <c r="A378" s="32" t="s">
        <v>52</v>
      </c>
      <c r="B378" s="33" t="s">
        <v>53</v>
      </c>
      <c r="C378" s="34">
        <f>SUM(D378,G378,H378:M378)</f>
        <v>141296</v>
      </c>
      <c r="D378" s="34">
        <f>SUM(E378:F378)</f>
        <v>57876</v>
      </c>
      <c r="E378" s="37">
        <v>46398</v>
      </c>
      <c r="F378" s="37">
        <v>11478</v>
      </c>
      <c r="G378" s="37">
        <v>38420</v>
      </c>
      <c r="H378" s="34">
        <v>45000</v>
      </c>
      <c r="I378" s="34"/>
      <c r="J378" s="34"/>
      <c r="K378" s="34"/>
      <c r="L378" s="34"/>
      <c r="M378" s="34"/>
    </row>
    <row r="379" spans="1:13" s="7" customFormat="1" ht="15.75" customHeight="1" x14ac:dyDescent="0.2">
      <c r="A379" s="25"/>
      <c r="B379" s="25"/>
      <c r="C379" s="27">
        <f>D379+G379+H379+I379+J379+K379+L379+M379</f>
        <v>0</v>
      </c>
      <c r="D379" s="27">
        <f>SUM(E379,F379)</f>
        <v>769</v>
      </c>
      <c r="E379" s="28"/>
      <c r="F379" s="29">
        <v>769</v>
      </c>
      <c r="G379" s="29">
        <v>-1328</v>
      </c>
      <c r="H379" s="27">
        <v>559</v>
      </c>
      <c r="I379" s="27"/>
      <c r="J379" s="27"/>
      <c r="K379" s="27"/>
      <c r="L379" s="27"/>
      <c r="M379" s="27"/>
    </row>
    <row r="380" spans="1:13" s="7" customFormat="1" ht="15.75" customHeight="1" x14ac:dyDescent="0.2">
      <c r="A380" s="94"/>
      <c r="B380" s="94"/>
      <c r="C380" s="95">
        <f>SUM(C378:C379)</f>
        <v>141296</v>
      </c>
      <c r="D380" s="95">
        <f t="shared" ref="D380" si="1062">SUM(D378:D379)</f>
        <v>58645</v>
      </c>
      <c r="E380" s="95">
        <f t="shared" ref="E380" si="1063">SUM(E378:E379)</f>
        <v>46398</v>
      </c>
      <c r="F380" s="95">
        <f t="shared" ref="F380" si="1064">SUM(F378:F379)</f>
        <v>12247</v>
      </c>
      <c r="G380" s="95">
        <f t="shared" ref="G380" si="1065">SUM(G378:G379)</f>
        <v>37092</v>
      </c>
      <c r="H380" s="95">
        <f t="shared" ref="H380" si="1066">SUM(H378:H379)</f>
        <v>45559</v>
      </c>
      <c r="I380" s="95">
        <f t="shared" ref="I380" si="1067">SUM(I378:I379)</f>
        <v>0</v>
      </c>
      <c r="J380" s="95">
        <f t="shared" ref="J380" si="1068">SUM(J378:J379)</f>
        <v>0</v>
      </c>
      <c r="K380" s="95">
        <f t="shared" ref="K380" si="1069">SUM(K378:K379)</f>
        <v>0</v>
      </c>
      <c r="L380" s="95">
        <f t="shared" ref="L380" si="1070">SUM(L378:L379)</f>
        <v>0</v>
      </c>
      <c r="M380" s="95">
        <f t="shared" ref="M380" si="1071">SUM(M378:M379)</f>
        <v>0</v>
      </c>
    </row>
    <row r="381" spans="1:13" s="12" customFormat="1" ht="15.75" customHeight="1" x14ac:dyDescent="0.2">
      <c r="A381" s="35" t="s">
        <v>130</v>
      </c>
      <c r="B381" s="35" t="s">
        <v>120</v>
      </c>
      <c r="C381" s="52">
        <f>C278+C299+C335+C363+C372+C375+C378</f>
        <v>2650525</v>
      </c>
      <c r="D381" s="52">
        <f t="shared" ref="D381:M381" si="1072">D278+D299+D335+D363+D372+D375+D378</f>
        <v>1054166</v>
      </c>
      <c r="E381" s="52">
        <f t="shared" si="1072"/>
        <v>847827</v>
      </c>
      <c r="F381" s="52">
        <f t="shared" si="1072"/>
        <v>206339</v>
      </c>
      <c r="G381" s="52">
        <f t="shared" si="1072"/>
        <v>1277586</v>
      </c>
      <c r="H381" s="52">
        <f t="shared" si="1072"/>
        <v>104300</v>
      </c>
      <c r="I381" s="52">
        <f t="shared" si="1072"/>
        <v>0</v>
      </c>
      <c r="J381" s="52">
        <f t="shared" si="1072"/>
        <v>214473</v>
      </c>
      <c r="K381" s="52">
        <f t="shared" si="1072"/>
        <v>0</v>
      </c>
      <c r="L381" s="52">
        <f t="shared" si="1072"/>
        <v>0</v>
      </c>
      <c r="M381" s="52">
        <f t="shared" si="1072"/>
        <v>0</v>
      </c>
    </row>
    <row r="382" spans="1:13" s="7" customFormat="1" ht="15.75" customHeight="1" x14ac:dyDescent="0.2">
      <c r="A382" s="25"/>
      <c r="B382" s="25"/>
      <c r="C382" s="27">
        <f>D382+G382+H382+I382+J382+K382+L382+M382</f>
        <v>705</v>
      </c>
      <c r="D382" s="27">
        <f>SUM(E382,F382)</f>
        <v>-3386</v>
      </c>
      <c r="E382" s="28">
        <f>SUM(E379,E376,E373,E364,E336,E300,E279)</f>
        <v>-5559</v>
      </c>
      <c r="F382" s="28">
        <f t="shared" ref="F382:M382" si="1073">SUM(F379,F376,F373,F364,F336,F300,F279)</f>
        <v>2173</v>
      </c>
      <c r="G382" s="28">
        <f t="shared" si="1073"/>
        <v>-55992</v>
      </c>
      <c r="H382" s="28">
        <f t="shared" si="1073"/>
        <v>559</v>
      </c>
      <c r="I382" s="28">
        <f t="shared" si="1073"/>
        <v>0</v>
      </c>
      <c r="J382" s="28">
        <f t="shared" si="1073"/>
        <v>59524</v>
      </c>
      <c r="K382" s="28">
        <f t="shared" si="1073"/>
        <v>0</v>
      </c>
      <c r="L382" s="28">
        <f t="shared" si="1073"/>
        <v>0</v>
      </c>
      <c r="M382" s="28">
        <f t="shared" si="1073"/>
        <v>0</v>
      </c>
    </row>
    <row r="383" spans="1:13" s="7" customFormat="1" ht="15.75" customHeight="1" x14ac:dyDescent="0.2">
      <c r="A383" s="92"/>
      <c r="B383" s="92"/>
      <c r="C383" s="95">
        <f>SUM(C381,C382)</f>
        <v>2651230</v>
      </c>
      <c r="D383" s="95">
        <f t="shared" ref="D383:M383" si="1074">SUM(D381,D382)</f>
        <v>1050780</v>
      </c>
      <c r="E383" s="95">
        <f t="shared" si="1074"/>
        <v>842268</v>
      </c>
      <c r="F383" s="95">
        <f t="shared" si="1074"/>
        <v>208512</v>
      </c>
      <c r="G383" s="95">
        <f t="shared" si="1074"/>
        <v>1221594</v>
      </c>
      <c r="H383" s="95">
        <f t="shared" si="1074"/>
        <v>104859</v>
      </c>
      <c r="I383" s="95">
        <f t="shared" si="1074"/>
        <v>0</v>
      </c>
      <c r="J383" s="95">
        <f t="shared" si="1074"/>
        <v>273997</v>
      </c>
      <c r="K383" s="95">
        <f t="shared" si="1074"/>
        <v>0</v>
      </c>
      <c r="L383" s="95">
        <f t="shared" si="1074"/>
        <v>0</v>
      </c>
      <c r="M383" s="95">
        <f t="shared" si="1074"/>
        <v>0</v>
      </c>
    </row>
    <row r="384" spans="1:13" s="12" customFormat="1" ht="15.75" customHeight="1" x14ac:dyDescent="0.2">
      <c r="A384" s="35">
        <v>9</v>
      </c>
      <c r="B384" s="35" t="s">
        <v>55</v>
      </c>
      <c r="C384" s="52">
        <f>SUM(C387,C390,C393,C396,C399,C402,C405,C408,C411,C414,C417,C420,C423,C426,C429,C432,C435,C438,C441,C444,C447,C450,C453,C456,C459,C462,C465,C468,C471,C474,C477,C480,C483,C486,C489,C492,C495,C498,C501,C504,C507,C510,C513,C516,C519,C522,C525,C528)</f>
        <v>22060581</v>
      </c>
      <c r="D384" s="52">
        <f t="shared" ref="D384:M384" si="1075">SUM(D387,D390,D393,D396,D399,D402,D405,D408,D411,D414,D417,D420,D423,D426,D429,D432,D435,D438,D441,D444,D447,D450,D453,D456,D459,D462,D465,D468,D471,D474,D477,D480,D483,D486,D489,D492,D495,D498,D501,D504,D507,D510,D513,D516,D519,D522,D525,D528)</f>
        <v>9632107</v>
      </c>
      <c r="E384" s="52">
        <f t="shared" si="1075"/>
        <v>7746624</v>
      </c>
      <c r="F384" s="52">
        <f t="shared" si="1075"/>
        <v>1885483</v>
      </c>
      <c r="G384" s="52">
        <f t="shared" si="1075"/>
        <v>3925932</v>
      </c>
      <c r="H384" s="52">
        <f t="shared" si="1075"/>
        <v>6270</v>
      </c>
      <c r="I384" s="52">
        <f t="shared" si="1075"/>
        <v>0</v>
      </c>
      <c r="J384" s="52">
        <f t="shared" si="1075"/>
        <v>7830890</v>
      </c>
      <c r="K384" s="52">
        <f t="shared" si="1075"/>
        <v>111198</v>
      </c>
      <c r="L384" s="52">
        <f t="shared" si="1075"/>
        <v>554184</v>
      </c>
      <c r="M384" s="52">
        <f t="shared" si="1075"/>
        <v>0</v>
      </c>
    </row>
    <row r="385" spans="1:13" s="7" customFormat="1" ht="15.75" customHeight="1" x14ac:dyDescent="0.2">
      <c r="A385" s="25"/>
      <c r="B385" s="25"/>
      <c r="C385" s="27">
        <f>D385+G385+H385+I385+J385+K385+L385+M385</f>
        <v>61188</v>
      </c>
      <c r="D385" s="27">
        <f>SUM(E385,F385)</f>
        <v>69977</v>
      </c>
      <c r="E385" s="28">
        <f>SUM(E388,E391,E394,E397,E400,E403,E406,E409,E412,E415,E418,E421,E424,E427,E430,E433,E436,E439,E442,E445,E448,E451,E454,E457,E460,E463,E466,E469,E472,E475,E478,E481,E484,E487,E490,E493,E496,E499,E502,E505,E508,E511,E514,E517,E520,E523,E526,E529)</f>
        <v>9784</v>
      </c>
      <c r="F385" s="28">
        <f t="shared" ref="F385:M385" si="1076">SUM(F388,F391,F394,F397,F400,F403,F406,F409,F412,F415,F418,F421,F424,F427,F430,F433,F436,F439,F442,F445,F448,F451,F454,F457,F460,F463,F466,F469,F472,F475,F478,F481,F484,F487,F490,F493,F496,F499,F502,F505,F508,F511,F514,F517,F520,F523,F526,F529)</f>
        <v>60193</v>
      </c>
      <c r="G385" s="28">
        <f t="shared" si="1076"/>
        <v>-122189</v>
      </c>
      <c r="H385" s="28">
        <f t="shared" si="1076"/>
        <v>88</v>
      </c>
      <c r="I385" s="28">
        <f t="shared" si="1076"/>
        <v>0</v>
      </c>
      <c r="J385" s="28">
        <f t="shared" si="1076"/>
        <v>177812</v>
      </c>
      <c r="K385" s="28">
        <f t="shared" si="1076"/>
        <v>900</v>
      </c>
      <c r="L385" s="28">
        <f t="shared" si="1076"/>
        <v>-65400</v>
      </c>
      <c r="M385" s="28">
        <f t="shared" si="1076"/>
        <v>0</v>
      </c>
    </row>
    <row r="386" spans="1:13" s="7" customFormat="1" ht="15.75" customHeight="1" x14ac:dyDescent="0.2">
      <c r="A386" s="92"/>
      <c r="B386" s="92"/>
      <c r="C386" s="95">
        <f>SUM(C384,C385)</f>
        <v>22121769</v>
      </c>
      <c r="D386" s="95">
        <f t="shared" ref="D386:M386" si="1077">SUM(D384,D385)</f>
        <v>9702084</v>
      </c>
      <c r="E386" s="95">
        <f t="shared" si="1077"/>
        <v>7756408</v>
      </c>
      <c r="F386" s="95">
        <f t="shared" si="1077"/>
        <v>1945676</v>
      </c>
      <c r="G386" s="95">
        <f t="shared" si="1077"/>
        <v>3803743</v>
      </c>
      <c r="H386" s="95">
        <f t="shared" si="1077"/>
        <v>6358</v>
      </c>
      <c r="I386" s="95">
        <f t="shared" si="1077"/>
        <v>0</v>
      </c>
      <c r="J386" s="95">
        <f t="shared" si="1077"/>
        <v>8008702</v>
      </c>
      <c r="K386" s="95">
        <f t="shared" si="1077"/>
        <v>112098</v>
      </c>
      <c r="L386" s="95">
        <f t="shared" si="1077"/>
        <v>488784</v>
      </c>
      <c r="M386" s="95">
        <f t="shared" si="1077"/>
        <v>0</v>
      </c>
    </row>
    <row r="387" spans="1:13" s="58" customFormat="1" ht="26.25" customHeight="1" x14ac:dyDescent="0.2">
      <c r="A387" s="54" t="s">
        <v>56</v>
      </c>
      <c r="B387" s="55" t="s">
        <v>175</v>
      </c>
      <c r="C387" s="56">
        <f>SUM(D387,G387,H387:M387)</f>
        <v>723350</v>
      </c>
      <c r="D387" s="56">
        <f>SUM(E387:F387)</f>
        <v>550483</v>
      </c>
      <c r="E387" s="56">
        <v>442973</v>
      </c>
      <c r="F387" s="56">
        <v>107510</v>
      </c>
      <c r="G387" s="56">
        <v>144435</v>
      </c>
      <c r="H387" s="56"/>
      <c r="I387" s="56"/>
      <c r="J387" s="56">
        <v>28432</v>
      </c>
      <c r="K387" s="57"/>
      <c r="L387" s="57"/>
      <c r="M387" s="57"/>
    </row>
    <row r="388" spans="1:13" s="7" customFormat="1" ht="15.75" customHeight="1" x14ac:dyDescent="0.2">
      <c r="A388" s="25"/>
      <c r="B388" s="25"/>
      <c r="C388" s="27">
        <f>D388+G388+H388+I388+J388+K388+L388+M388</f>
        <v>-3215</v>
      </c>
      <c r="D388" s="27">
        <f>SUM(E388,F388)</f>
        <v>0</v>
      </c>
      <c r="E388" s="28">
        <v>-6132</v>
      </c>
      <c r="F388" s="29">
        <v>6132</v>
      </c>
      <c r="G388" s="29">
        <v>10323</v>
      </c>
      <c r="H388" s="27"/>
      <c r="I388" s="27"/>
      <c r="J388" s="27">
        <v>-13538</v>
      </c>
      <c r="K388" s="27"/>
      <c r="L388" s="27"/>
      <c r="M388" s="27"/>
    </row>
    <row r="389" spans="1:13" s="7" customFormat="1" ht="15.75" customHeight="1" x14ac:dyDescent="0.2">
      <c r="A389" s="94"/>
      <c r="B389" s="94"/>
      <c r="C389" s="95">
        <f>SUM(C387:C388)</f>
        <v>720135</v>
      </c>
      <c r="D389" s="95">
        <f t="shared" ref="D389" si="1078">SUM(D387:D388)</f>
        <v>550483</v>
      </c>
      <c r="E389" s="95">
        <f t="shared" ref="E389" si="1079">SUM(E387:E388)</f>
        <v>436841</v>
      </c>
      <c r="F389" s="95">
        <f t="shared" ref="F389" si="1080">SUM(F387:F388)</f>
        <v>113642</v>
      </c>
      <c r="G389" s="95">
        <f t="shared" ref="G389" si="1081">SUM(G387:G388)</f>
        <v>154758</v>
      </c>
      <c r="H389" s="95">
        <f t="shared" ref="H389" si="1082">SUM(H387:H388)</f>
        <v>0</v>
      </c>
      <c r="I389" s="95">
        <f t="shared" ref="I389" si="1083">SUM(I387:I388)</f>
        <v>0</v>
      </c>
      <c r="J389" s="95">
        <f t="shared" ref="J389" si="1084">SUM(J387:J388)</f>
        <v>14894</v>
      </c>
      <c r="K389" s="95">
        <f t="shared" ref="K389" si="1085">SUM(K387:K388)</f>
        <v>0</v>
      </c>
      <c r="L389" s="95">
        <f t="shared" ref="L389" si="1086">SUM(L387:L388)</f>
        <v>0</v>
      </c>
      <c r="M389" s="95">
        <f t="shared" ref="M389" si="1087">SUM(M387:M388)</f>
        <v>0</v>
      </c>
    </row>
    <row r="390" spans="1:13" s="58" customFormat="1" ht="24" customHeight="1" x14ac:dyDescent="0.2">
      <c r="A390" s="54" t="s">
        <v>56</v>
      </c>
      <c r="B390" s="55" t="s">
        <v>57</v>
      </c>
      <c r="C390" s="56">
        <f t="shared" ref="C390:C507" si="1088">SUM(D390,G390,H390:M390)</f>
        <v>659819</v>
      </c>
      <c r="D390" s="56">
        <f>SUM(E390:F390)</f>
        <v>500477</v>
      </c>
      <c r="E390" s="56">
        <v>401726</v>
      </c>
      <c r="F390" s="56">
        <v>98751</v>
      </c>
      <c r="G390" s="56">
        <v>149697</v>
      </c>
      <c r="H390" s="56"/>
      <c r="I390" s="56"/>
      <c r="J390" s="56">
        <v>9645</v>
      </c>
      <c r="K390" s="57"/>
      <c r="L390" s="57"/>
      <c r="M390" s="57"/>
    </row>
    <row r="391" spans="1:13" s="7" customFormat="1" ht="15.75" customHeight="1" x14ac:dyDescent="0.2">
      <c r="A391" s="25"/>
      <c r="B391" s="25"/>
      <c r="C391" s="27">
        <f>D391+G391+H391+I391+J391+K391+L391+M391</f>
        <v>1052</v>
      </c>
      <c r="D391" s="27">
        <f>SUM(E391,F391)</f>
        <v>0</v>
      </c>
      <c r="E391" s="28">
        <v>-3610</v>
      </c>
      <c r="F391" s="29">
        <v>3610</v>
      </c>
      <c r="G391" s="29">
        <v>6449</v>
      </c>
      <c r="H391" s="27"/>
      <c r="I391" s="27"/>
      <c r="J391" s="27">
        <v>-5397</v>
      </c>
      <c r="K391" s="27"/>
      <c r="L391" s="27"/>
      <c r="M391" s="27"/>
    </row>
    <row r="392" spans="1:13" s="7" customFormat="1" ht="15.75" customHeight="1" x14ac:dyDescent="0.2">
      <c r="A392" s="94"/>
      <c r="B392" s="94"/>
      <c r="C392" s="95">
        <f>SUM(C390:C391)</f>
        <v>660871</v>
      </c>
      <c r="D392" s="95">
        <f t="shared" ref="D392" si="1089">SUM(D390:D391)</f>
        <v>500477</v>
      </c>
      <c r="E392" s="95">
        <f t="shared" ref="E392" si="1090">SUM(E390:E391)</f>
        <v>398116</v>
      </c>
      <c r="F392" s="95">
        <f t="shared" ref="F392" si="1091">SUM(F390:F391)</f>
        <v>102361</v>
      </c>
      <c r="G392" s="95">
        <f t="shared" ref="G392" si="1092">SUM(G390:G391)</f>
        <v>156146</v>
      </c>
      <c r="H392" s="95">
        <f t="shared" ref="H392" si="1093">SUM(H390:H391)</f>
        <v>0</v>
      </c>
      <c r="I392" s="95">
        <f t="shared" ref="I392" si="1094">SUM(I390:I391)</f>
        <v>0</v>
      </c>
      <c r="J392" s="95">
        <f t="shared" ref="J392" si="1095">SUM(J390:J391)</f>
        <v>4248</v>
      </c>
      <c r="K392" s="95">
        <f t="shared" ref="K392" si="1096">SUM(K390:K391)</f>
        <v>0</v>
      </c>
      <c r="L392" s="95">
        <f t="shared" ref="L392" si="1097">SUM(L390:L391)</f>
        <v>0</v>
      </c>
      <c r="M392" s="95">
        <f t="shared" ref="M392" si="1098">SUM(M390:M391)</f>
        <v>0</v>
      </c>
    </row>
    <row r="393" spans="1:13" s="58" customFormat="1" ht="25.5" customHeight="1" x14ac:dyDescent="0.2">
      <c r="A393" s="54" t="s">
        <v>56</v>
      </c>
      <c r="B393" s="55" t="s">
        <v>58</v>
      </c>
      <c r="C393" s="56">
        <f t="shared" si="1088"/>
        <v>630305</v>
      </c>
      <c r="D393" s="56">
        <f>SUM(E393:F393)</f>
        <v>476320</v>
      </c>
      <c r="E393" s="56">
        <v>383366</v>
      </c>
      <c r="F393" s="56">
        <v>92954</v>
      </c>
      <c r="G393" s="56">
        <v>139512</v>
      </c>
      <c r="H393" s="56"/>
      <c r="I393" s="56"/>
      <c r="J393" s="56">
        <v>14473</v>
      </c>
      <c r="K393" s="57"/>
      <c r="L393" s="57"/>
      <c r="M393" s="57"/>
    </row>
    <row r="394" spans="1:13" s="7" customFormat="1" ht="15.75" customHeight="1" x14ac:dyDescent="0.2">
      <c r="A394" s="25"/>
      <c r="B394" s="25"/>
      <c r="C394" s="27">
        <f>D394+G394+H394+I394+J394+K394+L394+M394</f>
        <v>-1966</v>
      </c>
      <c r="D394" s="27">
        <f>SUM(E394,F394)</f>
        <v>0</v>
      </c>
      <c r="E394" s="28">
        <v>-1703</v>
      </c>
      <c r="F394" s="29">
        <v>1703</v>
      </c>
      <c r="G394" s="29">
        <v>997</v>
      </c>
      <c r="H394" s="27"/>
      <c r="I394" s="27"/>
      <c r="J394" s="27">
        <v>-2963</v>
      </c>
      <c r="K394" s="27"/>
      <c r="L394" s="27"/>
      <c r="M394" s="27"/>
    </row>
    <row r="395" spans="1:13" s="7" customFormat="1" ht="15.75" customHeight="1" x14ac:dyDescent="0.2">
      <c r="A395" s="94"/>
      <c r="B395" s="94"/>
      <c r="C395" s="95">
        <f>SUM(C393:C394)</f>
        <v>628339</v>
      </c>
      <c r="D395" s="95">
        <f t="shared" ref="D395" si="1099">SUM(D393:D394)</f>
        <v>476320</v>
      </c>
      <c r="E395" s="95">
        <f t="shared" ref="E395" si="1100">SUM(E393:E394)</f>
        <v>381663</v>
      </c>
      <c r="F395" s="95">
        <f t="shared" ref="F395" si="1101">SUM(F393:F394)</f>
        <v>94657</v>
      </c>
      <c r="G395" s="95">
        <f t="shared" ref="G395" si="1102">SUM(G393:G394)</f>
        <v>140509</v>
      </c>
      <c r="H395" s="95">
        <f t="shared" ref="H395" si="1103">SUM(H393:H394)</f>
        <v>0</v>
      </c>
      <c r="I395" s="95">
        <f t="shared" ref="I395" si="1104">SUM(I393:I394)</f>
        <v>0</v>
      </c>
      <c r="J395" s="95">
        <f t="shared" ref="J395" si="1105">SUM(J393:J394)</f>
        <v>11510</v>
      </c>
      <c r="K395" s="95">
        <f t="shared" ref="K395" si="1106">SUM(K393:K394)</f>
        <v>0</v>
      </c>
      <c r="L395" s="95">
        <f t="shared" ref="L395" si="1107">SUM(L393:L394)</f>
        <v>0</v>
      </c>
      <c r="M395" s="95">
        <f t="shared" ref="M395" si="1108">SUM(M393:M394)</f>
        <v>0</v>
      </c>
    </row>
    <row r="396" spans="1:13" s="58" customFormat="1" ht="24" customHeight="1" x14ac:dyDescent="0.2">
      <c r="A396" s="54" t="s">
        <v>56</v>
      </c>
      <c r="B396" s="55" t="s">
        <v>59</v>
      </c>
      <c r="C396" s="56">
        <f t="shared" si="1088"/>
        <v>325089</v>
      </c>
      <c r="D396" s="56">
        <f t="shared" ref="D396:D507" si="1109">SUM(E396:F396)</f>
        <v>229069</v>
      </c>
      <c r="E396" s="56">
        <v>184252</v>
      </c>
      <c r="F396" s="56">
        <v>44817</v>
      </c>
      <c r="G396" s="56">
        <v>82955</v>
      </c>
      <c r="H396" s="56"/>
      <c r="I396" s="56"/>
      <c r="J396" s="56">
        <v>13065</v>
      </c>
      <c r="K396" s="57"/>
      <c r="L396" s="57"/>
      <c r="M396" s="57"/>
    </row>
    <row r="397" spans="1:13" s="7" customFormat="1" ht="15.75" customHeight="1" x14ac:dyDescent="0.2">
      <c r="A397" s="25"/>
      <c r="B397" s="25"/>
      <c r="C397" s="27">
        <f>D397+G397+H397+I397+J397+K397+L397+M397</f>
        <v>12</v>
      </c>
      <c r="D397" s="27">
        <f>SUM(E397,F397)</f>
        <v>212</v>
      </c>
      <c r="E397" s="28">
        <v>-166</v>
      </c>
      <c r="F397" s="29">
        <v>378</v>
      </c>
      <c r="G397" s="29">
        <v>-200</v>
      </c>
      <c r="H397" s="27"/>
      <c r="I397" s="27"/>
      <c r="J397" s="27"/>
      <c r="K397" s="27"/>
      <c r="L397" s="27"/>
      <c r="M397" s="27"/>
    </row>
    <row r="398" spans="1:13" s="7" customFormat="1" ht="15.75" customHeight="1" x14ac:dyDescent="0.2">
      <c r="A398" s="94"/>
      <c r="B398" s="94"/>
      <c r="C398" s="95">
        <f>SUM(C396:C397)</f>
        <v>325101</v>
      </c>
      <c r="D398" s="95">
        <f t="shared" ref="D398" si="1110">SUM(D396:D397)</f>
        <v>229281</v>
      </c>
      <c r="E398" s="95">
        <f t="shared" ref="E398" si="1111">SUM(E396:E397)</f>
        <v>184086</v>
      </c>
      <c r="F398" s="95">
        <f t="shared" ref="F398" si="1112">SUM(F396:F397)</f>
        <v>45195</v>
      </c>
      <c r="G398" s="95">
        <f t="shared" ref="G398" si="1113">SUM(G396:G397)</f>
        <v>82755</v>
      </c>
      <c r="H398" s="95">
        <f t="shared" ref="H398" si="1114">SUM(H396:H397)</f>
        <v>0</v>
      </c>
      <c r="I398" s="95">
        <f t="shared" ref="I398" si="1115">SUM(I396:I397)</f>
        <v>0</v>
      </c>
      <c r="J398" s="95">
        <f t="shared" ref="J398" si="1116">SUM(J396:J397)</f>
        <v>13065</v>
      </c>
      <c r="K398" s="95">
        <f t="shared" ref="K398" si="1117">SUM(K396:K397)</f>
        <v>0</v>
      </c>
      <c r="L398" s="95">
        <f t="shared" ref="L398" si="1118">SUM(L396:L397)</f>
        <v>0</v>
      </c>
      <c r="M398" s="95">
        <f t="shared" ref="M398" si="1119">SUM(M396:M397)</f>
        <v>0</v>
      </c>
    </row>
    <row r="399" spans="1:13" s="58" customFormat="1" ht="33.75" customHeight="1" x14ac:dyDescent="0.2">
      <c r="A399" s="54" t="s">
        <v>56</v>
      </c>
      <c r="B399" s="55" t="s">
        <v>60</v>
      </c>
      <c r="C399" s="56">
        <f t="shared" si="1088"/>
        <v>341611</v>
      </c>
      <c r="D399" s="56">
        <f t="shared" si="1109"/>
        <v>258592</v>
      </c>
      <c r="E399" s="56">
        <v>208045</v>
      </c>
      <c r="F399" s="56">
        <v>50547</v>
      </c>
      <c r="G399" s="56">
        <v>80719</v>
      </c>
      <c r="H399" s="56"/>
      <c r="I399" s="56"/>
      <c r="J399" s="56">
        <v>2300</v>
      </c>
      <c r="K399" s="57"/>
      <c r="L399" s="57"/>
      <c r="M399" s="57"/>
    </row>
    <row r="400" spans="1:13" s="7" customFormat="1" ht="15.75" customHeight="1" x14ac:dyDescent="0.2">
      <c r="A400" s="25"/>
      <c r="B400" s="25"/>
      <c r="C400" s="27">
        <f>D400+G400+H400+I400+J400+K400+L400+M400</f>
        <v>-276</v>
      </c>
      <c r="D400" s="27">
        <f>SUM(E400,F400)</f>
        <v>-276</v>
      </c>
      <c r="E400" s="28">
        <v>-2109</v>
      </c>
      <c r="F400" s="29">
        <v>1833</v>
      </c>
      <c r="G400" s="29">
        <v>-1300</v>
      </c>
      <c r="H400" s="27"/>
      <c r="I400" s="27"/>
      <c r="J400" s="27">
        <v>1300</v>
      </c>
      <c r="K400" s="27"/>
      <c r="L400" s="27"/>
      <c r="M400" s="27"/>
    </row>
    <row r="401" spans="1:18" s="7" customFormat="1" ht="15.75" customHeight="1" x14ac:dyDescent="0.2">
      <c r="A401" s="94"/>
      <c r="B401" s="94"/>
      <c r="C401" s="95">
        <f>SUM(C399:C400)</f>
        <v>341335</v>
      </c>
      <c r="D401" s="95">
        <f t="shared" ref="D401" si="1120">SUM(D399:D400)</f>
        <v>258316</v>
      </c>
      <c r="E401" s="95">
        <f t="shared" ref="E401" si="1121">SUM(E399:E400)</f>
        <v>205936</v>
      </c>
      <c r="F401" s="95">
        <f t="shared" ref="F401" si="1122">SUM(F399:F400)</f>
        <v>52380</v>
      </c>
      <c r="G401" s="95">
        <f t="shared" ref="G401" si="1123">SUM(G399:G400)</f>
        <v>79419</v>
      </c>
      <c r="H401" s="95">
        <f t="shared" ref="H401" si="1124">SUM(H399:H400)</f>
        <v>0</v>
      </c>
      <c r="I401" s="95">
        <f t="shared" ref="I401" si="1125">SUM(I399:I400)</f>
        <v>0</v>
      </c>
      <c r="J401" s="95">
        <f t="shared" ref="J401" si="1126">SUM(J399:J400)</f>
        <v>3600</v>
      </c>
      <c r="K401" s="95">
        <f t="shared" ref="K401" si="1127">SUM(K399:K400)</f>
        <v>0</v>
      </c>
      <c r="L401" s="95">
        <f t="shared" ref="L401" si="1128">SUM(L399:L400)</f>
        <v>0</v>
      </c>
      <c r="M401" s="95">
        <f t="shared" ref="M401" si="1129">SUM(M399:M400)</f>
        <v>0</v>
      </c>
    </row>
    <row r="402" spans="1:18" s="58" customFormat="1" ht="24" customHeight="1" x14ac:dyDescent="0.2">
      <c r="A402" s="54" t="s">
        <v>56</v>
      </c>
      <c r="B402" s="55" t="s">
        <v>61</v>
      </c>
      <c r="C402" s="56">
        <f t="shared" si="1088"/>
        <v>209523</v>
      </c>
      <c r="D402" s="56">
        <f t="shared" si="1109"/>
        <v>154064</v>
      </c>
      <c r="E402" s="56">
        <v>123809</v>
      </c>
      <c r="F402" s="56">
        <v>30255</v>
      </c>
      <c r="G402" s="56">
        <v>54366</v>
      </c>
      <c r="H402" s="56"/>
      <c r="I402" s="56"/>
      <c r="J402" s="56">
        <v>1093</v>
      </c>
      <c r="K402" s="57"/>
      <c r="L402" s="57"/>
      <c r="M402" s="57"/>
      <c r="R402" s="59"/>
    </row>
    <row r="403" spans="1:18" s="7" customFormat="1" ht="15.75" customHeight="1" x14ac:dyDescent="0.2">
      <c r="A403" s="25"/>
      <c r="B403" s="25"/>
      <c r="C403" s="27">
        <f>D403+G403+H403+I403+J403+K403+L403+M403</f>
        <v>0</v>
      </c>
      <c r="D403" s="27">
        <f>SUM(E403,F403)</f>
        <v>0</v>
      </c>
      <c r="E403" s="28">
        <v>-266</v>
      </c>
      <c r="F403" s="29">
        <v>266</v>
      </c>
      <c r="G403" s="29"/>
      <c r="H403" s="27"/>
      <c r="I403" s="27"/>
      <c r="J403" s="27"/>
      <c r="K403" s="27"/>
      <c r="L403" s="27"/>
      <c r="M403" s="27"/>
    </row>
    <row r="404" spans="1:18" s="7" customFormat="1" ht="15.75" customHeight="1" x14ac:dyDescent="0.2">
      <c r="A404" s="94"/>
      <c r="B404" s="94"/>
      <c r="C404" s="95">
        <f>SUM(C402:C403)</f>
        <v>209523</v>
      </c>
      <c r="D404" s="95">
        <f t="shared" ref="D404" si="1130">SUM(D402:D403)</f>
        <v>154064</v>
      </c>
      <c r="E404" s="95">
        <f t="shared" ref="E404" si="1131">SUM(E402:E403)</f>
        <v>123543</v>
      </c>
      <c r="F404" s="95">
        <f t="shared" ref="F404" si="1132">SUM(F402:F403)</f>
        <v>30521</v>
      </c>
      <c r="G404" s="95">
        <f t="shared" ref="G404" si="1133">SUM(G402:G403)</f>
        <v>54366</v>
      </c>
      <c r="H404" s="95">
        <f t="shared" ref="H404" si="1134">SUM(H402:H403)</f>
        <v>0</v>
      </c>
      <c r="I404" s="95">
        <f t="shared" ref="I404" si="1135">SUM(I402:I403)</f>
        <v>0</v>
      </c>
      <c r="J404" s="95">
        <f t="shared" ref="J404" si="1136">SUM(J402:J403)</f>
        <v>1093</v>
      </c>
      <c r="K404" s="95">
        <f t="shared" ref="K404" si="1137">SUM(K402:K403)</f>
        <v>0</v>
      </c>
      <c r="L404" s="95">
        <f t="shared" ref="L404" si="1138">SUM(L402:L403)</f>
        <v>0</v>
      </c>
      <c r="M404" s="95">
        <f t="shared" ref="M404" si="1139">SUM(M402:M403)</f>
        <v>0</v>
      </c>
    </row>
    <row r="405" spans="1:18" s="58" customFormat="1" ht="26.25" customHeight="1" x14ac:dyDescent="0.2">
      <c r="A405" s="54" t="s">
        <v>56</v>
      </c>
      <c r="B405" s="55" t="s">
        <v>218</v>
      </c>
      <c r="C405" s="56">
        <f>SUM(D405,G405,H405:M405)</f>
        <v>206387</v>
      </c>
      <c r="D405" s="56">
        <f>SUM(E405:F405)</f>
        <v>133964</v>
      </c>
      <c r="E405" s="56">
        <v>107474</v>
      </c>
      <c r="F405" s="56">
        <v>26490</v>
      </c>
      <c r="G405" s="56">
        <v>69963</v>
      </c>
      <c r="H405" s="56"/>
      <c r="I405" s="56"/>
      <c r="J405" s="56">
        <v>2460</v>
      </c>
      <c r="K405" s="56"/>
      <c r="L405" s="57"/>
      <c r="M405" s="57"/>
    </row>
    <row r="406" spans="1:18" s="7" customFormat="1" ht="15.75" customHeight="1" x14ac:dyDescent="0.2">
      <c r="A406" s="25"/>
      <c r="B406" s="25"/>
      <c r="C406" s="27">
        <f>D406+G406+H406+I406+J406+K406+L406+M406</f>
        <v>1154</v>
      </c>
      <c r="D406" s="27">
        <f>SUM(E406,F406)</f>
        <v>0</v>
      </c>
      <c r="E406" s="28">
        <v>-631</v>
      </c>
      <c r="F406" s="29">
        <v>631</v>
      </c>
      <c r="G406" s="29">
        <v>2154</v>
      </c>
      <c r="H406" s="27"/>
      <c r="I406" s="27"/>
      <c r="J406" s="27">
        <v>-1000</v>
      </c>
      <c r="K406" s="27"/>
      <c r="L406" s="27"/>
      <c r="M406" s="27"/>
    </row>
    <row r="407" spans="1:18" s="7" customFormat="1" ht="15.75" customHeight="1" x14ac:dyDescent="0.2">
      <c r="A407" s="94"/>
      <c r="B407" s="94"/>
      <c r="C407" s="95">
        <f>SUM(C405:C406)</f>
        <v>207541</v>
      </c>
      <c r="D407" s="95">
        <f t="shared" ref="D407" si="1140">SUM(D405:D406)</f>
        <v>133964</v>
      </c>
      <c r="E407" s="95">
        <f t="shared" ref="E407" si="1141">SUM(E405:E406)</f>
        <v>106843</v>
      </c>
      <c r="F407" s="95">
        <f t="shared" ref="F407" si="1142">SUM(F405:F406)</f>
        <v>27121</v>
      </c>
      <c r="G407" s="95">
        <f t="shared" ref="G407" si="1143">SUM(G405:G406)</f>
        <v>72117</v>
      </c>
      <c r="H407" s="95">
        <f t="shared" ref="H407" si="1144">SUM(H405:H406)</f>
        <v>0</v>
      </c>
      <c r="I407" s="95">
        <f t="shared" ref="I407" si="1145">SUM(I405:I406)</f>
        <v>0</v>
      </c>
      <c r="J407" s="95">
        <f t="shared" ref="J407" si="1146">SUM(J405:J406)</f>
        <v>1460</v>
      </c>
      <c r="K407" s="95">
        <f t="shared" ref="K407" si="1147">SUM(K405:K406)</f>
        <v>0</v>
      </c>
      <c r="L407" s="95">
        <f t="shared" ref="L407" si="1148">SUM(L405:L406)</f>
        <v>0</v>
      </c>
      <c r="M407" s="95">
        <f t="shared" ref="M407" si="1149">SUM(M405:M406)</f>
        <v>0</v>
      </c>
    </row>
    <row r="408" spans="1:18" s="58" customFormat="1" ht="24.75" customHeight="1" x14ac:dyDescent="0.2">
      <c r="A408" s="54" t="s">
        <v>56</v>
      </c>
      <c r="B408" s="55" t="s">
        <v>156</v>
      </c>
      <c r="C408" s="56">
        <f>SUM(D408,G408,H408:M408)</f>
        <v>343465</v>
      </c>
      <c r="D408" s="56">
        <f>SUM(E408:F408)</f>
        <v>282338</v>
      </c>
      <c r="E408" s="56">
        <v>227180</v>
      </c>
      <c r="F408" s="56">
        <v>55158</v>
      </c>
      <c r="G408" s="56">
        <v>55677</v>
      </c>
      <c r="H408" s="56"/>
      <c r="I408" s="56"/>
      <c r="J408" s="56">
        <v>5450</v>
      </c>
      <c r="K408" s="57"/>
      <c r="L408" s="57"/>
      <c r="M408" s="57"/>
    </row>
    <row r="409" spans="1:18" s="7" customFormat="1" ht="15.75" customHeight="1" x14ac:dyDescent="0.2">
      <c r="A409" s="25"/>
      <c r="B409" s="25"/>
      <c r="C409" s="27">
        <f>D409+G409+H409+I409+J409+K409+L409+M409</f>
        <v>6403</v>
      </c>
      <c r="D409" s="27">
        <f>SUM(E409,F409)</f>
        <v>0</v>
      </c>
      <c r="E409" s="28">
        <v>-1559</v>
      </c>
      <c r="F409" s="29">
        <v>1559</v>
      </c>
      <c r="G409" s="29">
        <v>4369</v>
      </c>
      <c r="H409" s="27"/>
      <c r="I409" s="27"/>
      <c r="J409" s="27">
        <v>2034</v>
      </c>
      <c r="K409" s="27"/>
      <c r="L409" s="27"/>
      <c r="M409" s="27"/>
    </row>
    <row r="410" spans="1:18" s="7" customFormat="1" ht="15.75" customHeight="1" x14ac:dyDescent="0.2">
      <c r="A410" s="94"/>
      <c r="B410" s="94"/>
      <c r="C410" s="95">
        <f>SUM(C408:C409)</f>
        <v>349868</v>
      </c>
      <c r="D410" s="95">
        <f t="shared" ref="D410" si="1150">SUM(D408:D409)</f>
        <v>282338</v>
      </c>
      <c r="E410" s="95">
        <f t="shared" ref="E410" si="1151">SUM(E408:E409)</f>
        <v>225621</v>
      </c>
      <c r="F410" s="95">
        <f t="shared" ref="F410" si="1152">SUM(F408:F409)</f>
        <v>56717</v>
      </c>
      <c r="G410" s="95">
        <f t="shared" ref="G410" si="1153">SUM(G408:G409)</f>
        <v>60046</v>
      </c>
      <c r="H410" s="95">
        <f t="shared" ref="H410" si="1154">SUM(H408:H409)</f>
        <v>0</v>
      </c>
      <c r="I410" s="95">
        <f t="shared" ref="I410" si="1155">SUM(I408:I409)</f>
        <v>0</v>
      </c>
      <c r="J410" s="95">
        <f t="shared" ref="J410" si="1156">SUM(J408:J409)</f>
        <v>7484</v>
      </c>
      <c r="K410" s="95">
        <f t="shared" ref="K410" si="1157">SUM(K408:K409)</f>
        <v>0</v>
      </c>
      <c r="L410" s="95">
        <f t="shared" ref="L410" si="1158">SUM(L408:L409)</f>
        <v>0</v>
      </c>
      <c r="M410" s="95">
        <f t="shared" ref="M410" si="1159">SUM(M408:M409)</f>
        <v>0</v>
      </c>
    </row>
    <row r="411" spans="1:18" s="58" customFormat="1" ht="15.75" customHeight="1" x14ac:dyDescent="0.2">
      <c r="A411" s="54" t="s">
        <v>62</v>
      </c>
      <c r="B411" s="55" t="s">
        <v>63</v>
      </c>
      <c r="C411" s="56">
        <f t="shared" si="1088"/>
        <v>1011039</v>
      </c>
      <c r="D411" s="56">
        <f t="shared" si="1109"/>
        <v>827283</v>
      </c>
      <c r="E411" s="56">
        <v>666244</v>
      </c>
      <c r="F411" s="56">
        <v>161039</v>
      </c>
      <c r="G411" s="56">
        <v>162257</v>
      </c>
      <c r="H411" s="56"/>
      <c r="I411" s="56"/>
      <c r="J411" s="56">
        <v>21499</v>
      </c>
      <c r="K411" s="57"/>
      <c r="L411" s="57"/>
      <c r="M411" s="57"/>
    </row>
    <row r="412" spans="1:18" s="7" customFormat="1" ht="15.75" customHeight="1" x14ac:dyDescent="0.2">
      <c r="A412" s="25"/>
      <c r="B412" s="25"/>
      <c r="C412" s="27">
        <f>D412+G412+H412+I412+J412+K412+L412+M412</f>
        <v>2551</v>
      </c>
      <c r="D412" s="27">
        <f>SUM(E412,F412)</f>
        <v>2482</v>
      </c>
      <c r="E412" s="28">
        <v>-929</v>
      </c>
      <c r="F412" s="29">
        <v>3411</v>
      </c>
      <c r="G412" s="29">
        <v>69</v>
      </c>
      <c r="H412" s="27"/>
      <c r="I412" s="27"/>
      <c r="J412" s="27"/>
      <c r="K412" s="27"/>
      <c r="L412" s="27"/>
      <c r="M412" s="27"/>
    </row>
    <row r="413" spans="1:18" s="7" customFormat="1" ht="15.75" customHeight="1" x14ac:dyDescent="0.2">
      <c r="A413" s="94"/>
      <c r="B413" s="94"/>
      <c r="C413" s="95">
        <f>SUM(C411:C412)</f>
        <v>1013590</v>
      </c>
      <c r="D413" s="95">
        <f t="shared" ref="D413" si="1160">SUM(D411:D412)</f>
        <v>829765</v>
      </c>
      <c r="E413" s="95">
        <f t="shared" ref="E413" si="1161">SUM(E411:E412)</f>
        <v>665315</v>
      </c>
      <c r="F413" s="95">
        <f t="shared" ref="F413" si="1162">SUM(F411:F412)</f>
        <v>164450</v>
      </c>
      <c r="G413" s="95">
        <f t="shared" ref="G413" si="1163">SUM(G411:G412)</f>
        <v>162326</v>
      </c>
      <c r="H413" s="95">
        <f t="shared" ref="H413" si="1164">SUM(H411:H412)</f>
        <v>0</v>
      </c>
      <c r="I413" s="95">
        <f t="shared" ref="I413" si="1165">SUM(I411:I412)</f>
        <v>0</v>
      </c>
      <c r="J413" s="95">
        <f t="shared" ref="J413" si="1166">SUM(J411:J412)</f>
        <v>21499</v>
      </c>
      <c r="K413" s="95">
        <f t="shared" ref="K413" si="1167">SUM(K411:K412)</f>
        <v>0</v>
      </c>
      <c r="L413" s="95">
        <f t="shared" ref="L413" si="1168">SUM(L411:L412)</f>
        <v>0</v>
      </c>
      <c r="M413" s="95">
        <f t="shared" ref="M413" si="1169">SUM(M411:M412)</f>
        <v>0</v>
      </c>
    </row>
    <row r="414" spans="1:18" s="58" customFormat="1" ht="15.75" customHeight="1" x14ac:dyDescent="0.2">
      <c r="A414" s="54" t="s">
        <v>62</v>
      </c>
      <c r="B414" s="55" t="s">
        <v>64</v>
      </c>
      <c r="C414" s="56">
        <f t="shared" si="1088"/>
        <v>1820253</v>
      </c>
      <c r="D414" s="56">
        <f t="shared" si="1109"/>
        <v>1353946</v>
      </c>
      <c r="E414" s="56">
        <v>1088067</v>
      </c>
      <c r="F414" s="56">
        <v>265879</v>
      </c>
      <c r="G414" s="56">
        <v>438620</v>
      </c>
      <c r="H414" s="56"/>
      <c r="I414" s="56"/>
      <c r="J414" s="56">
        <v>27687</v>
      </c>
      <c r="K414" s="57"/>
      <c r="L414" s="57"/>
      <c r="M414" s="57"/>
    </row>
    <row r="415" spans="1:18" s="7" customFormat="1" ht="15.75" customHeight="1" x14ac:dyDescent="0.2">
      <c r="A415" s="25"/>
      <c r="B415" s="25"/>
      <c r="C415" s="27">
        <f>D415+G415+H415+I415+J415+K415+L415+M415</f>
        <v>19085</v>
      </c>
      <c r="D415" s="27">
        <f>SUM(E415,F415)</f>
        <v>740</v>
      </c>
      <c r="E415" s="28">
        <v>-6274</v>
      </c>
      <c r="F415" s="29">
        <v>7014</v>
      </c>
      <c r="G415" s="29">
        <v>17133</v>
      </c>
      <c r="H415" s="27"/>
      <c r="I415" s="27"/>
      <c r="J415" s="27">
        <v>1212</v>
      </c>
      <c r="K415" s="27"/>
      <c r="L415" s="27"/>
      <c r="M415" s="27"/>
    </row>
    <row r="416" spans="1:18" s="7" customFormat="1" ht="15.75" customHeight="1" x14ac:dyDescent="0.2">
      <c r="A416" s="94"/>
      <c r="B416" s="94"/>
      <c r="C416" s="95">
        <f>SUM(C414:C415)</f>
        <v>1839338</v>
      </c>
      <c r="D416" s="95">
        <f t="shared" ref="D416" si="1170">SUM(D414:D415)</f>
        <v>1354686</v>
      </c>
      <c r="E416" s="95">
        <f t="shared" ref="E416" si="1171">SUM(E414:E415)</f>
        <v>1081793</v>
      </c>
      <c r="F416" s="95">
        <f t="shared" ref="F416" si="1172">SUM(F414:F415)</f>
        <v>272893</v>
      </c>
      <c r="G416" s="95">
        <f t="shared" ref="G416" si="1173">SUM(G414:G415)</f>
        <v>455753</v>
      </c>
      <c r="H416" s="95">
        <f t="shared" ref="H416" si="1174">SUM(H414:H415)</f>
        <v>0</v>
      </c>
      <c r="I416" s="95">
        <f t="shared" ref="I416" si="1175">SUM(I414:I415)</f>
        <v>0</v>
      </c>
      <c r="J416" s="95">
        <f t="shared" ref="J416" si="1176">SUM(J414:J415)</f>
        <v>28899</v>
      </c>
      <c r="K416" s="95">
        <f t="shared" ref="K416" si="1177">SUM(K414:K415)</f>
        <v>0</v>
      </c>
      <c r="L416" s="95">
        <f t="shared" ref="L416" si="1178">SUM(L414:L415)</f>
        <v>0</v>
      </c>
      <c r="M416" s="95">
        <f t="shared" ref="M416" si="1179">SUM(M414:M415)</f>
        <v>0</v>
      </c>
    </row>
    <row r="417" spans="1:13" s="58" customFormat="1" ht="15.75" customHeight="1" x14ac:dyDescent="0.2">
      <c r="A417" s="54" t="s">
        <v>62</v>
      </c>
      <c r="B417" s="55" t="s">
        <v>65</v>
      </c>
      <c r="C417" s="56">
        <f t="shared" si="1088"/>
        <v>747256</v>
      </c>
      <c r="D417" s="56">
        <f t="shared" si="1109"/>
        <v>527400</v>
      </c>
      <c r="E417" s="56">
        <v>424670</v>
      </c>
      <c r="F417" s="56">
        <v>102730</v>
      </c>
      <c r="G417" s="56">
        <v>206602</v>
      </c>
      <c r="H417" s="56"/>
      <c r="I417" s="56"/>
      <c r="J417" s="56">
        <v>13254</v>
      </c>
      <c r="K417" s="57"/>
      <c r="L417" s="57"/>
      <c r="M417" s="57"/>
    </row>
    <row r="418" spans="1:13" s="7" customFormat="1" ht="15.75" customHeight="1" x14ac:dyDescent="0.2">
      <c r="A418" s="25"/>
      <c r="B418" s="25"/>
      <c r="C418" s="27">
        <f>D418+G418+H418+I418+J418+K418+L418+M418</f>
        <v>5160</v>
      </c>
      <c r="D418" s="27">
        <f>SUM(E418,F418)</f>
        <v>821</v>
      </c>
      <c r="E418" s="28">
        <v>-519</v>
      </c>
      <c r="F418" s="29">
        <v>1340</v>
      </c>
      <c r="G418" s="29">
        <v>4806</v>
      </c>
      <c r="H418" s="27"/>
      <c r="I418" s="27"/>
      <c r="J418" s="27">
        <v>-467</v>
      </c>
      <c r="K418" s="27"/>
      <c r="L418" s="27"/>
      <c r="M418" s="27"/>
    </row>
    <row r="419" spans="1:13" s="7" customFormat="1" ht="15.75" customHeight="1" x14ac:dyDescent="0.2">
      <c r="A419" s="94"/>
      <c r="B419" s="94"/>
      <c r="C419" s="95">
        <f>SUM(C417:C418)</f>
        <v>752416</v>
      </c>
      <c r="D419" s="95">
        <f t="shared" ref="D419" si="1180">SUM(D417:D418)</f>
        <v>528221</v>
      </c>
      <c r="E419" s="95">
        <f t="shared" ref="E419" si="1181">SUM(E417:E418)</f>
        <v>424151</v>
      </c>
      <c r="F419" s="95">
        <f t="shared" ref="F419" si="1182">SUM(F417:F418)</f>
        <v>104070</v>
      </c>
      <c r="G419" s="95">
        <f t="shared" ref="G419" si="1183">SUM(G417:G418)</f>
        <v>211408</v>
      </c>
      <c r="H419" s="95">
        <f t="shared" ref="H419" si="1184">SUM(H417:H418)</f>
        <v>0</v>
      </c>
      <c r="I419" s="95">
        <f t="shared" ref="I419" si="1185">SUM(I417:I418)</f>
        <v>0</v>
      </c>
      <c r="J419" s="95">
        <f t="shared" ref="J419" si="1186">SUM(J417:J418)</f>
        <v>12787</v>
      </c>
      <c r="K419" s="95">
        <f t="shared" ref="K419" si="1187">SUM(K417:K418)</f>
        <v>0</v>
      </c>
      <c r="L419" s="95">
        <f t="shared" ref="L419" si="1188">SUM(L417:L418)</f>
        <v>0</v>
      </c>
      <c r="M419" s="95">
        <f t="shared" ref="M419" si="1189">SUM(M417:M418)</f>
        <v>0</v>
      </c>
    </row>
    <row r="420" spans="1:13" s="58" customFormat="1" ht="15.75" customHeight="1" x14ac:dyDescent="0.2">
      <c r="A420" s="54" t="s">
        <v>62</v>
      </c>
      <c r="B420" s="55" t="s">
        <v>183</v>
      </c>
      <c r="C420" s="56">
        <f t="shared" si="1088"/>
        <v>274263</v>
      </c>
      <c r="D420" s="56">
        <f t="shared" si="1109"/>
        <v>215774</v>
      </c>
      <c r="E420" s="56">
        <v>173538</v>
      </c>
      <c r="F420" s="56">
        <v>42236</v>
      </c>
      <c r="G420" s="56">
        <v>51514</v>
      </c>
      <c r="H420" s="56"/>
      <c r="I420" s="56"/>
      <c r="J420" s="56">
        <v>6975</v>
      </c>
      <c r="K420" s="57"/>
      <c r="L420" s="57"/>
      <c r="M420" s="57"/>
    </row>
    <row r="421" spans="1:13" s="7" customFormat="1" ht="15.75" customHeight="1" x14ac:dyDescent="0.2">
      <c r="A421" s="25"/>
      <c r="B421" s="25"/>
      <c r="C421" s="27">
        <f>D421+G421+H421+I421+J421+K421+L421+M421</f>
        <v>9138</v>
      </c>
      <c r="D421" s="27">
        <f>SUM(E421,F421)</f>
        <v>9918</v>
      </c>
      <c r="E421" s="28">
        <v>7215</v>
      </c>
      <c r="F421" s="29">
        <v>2703</v>
      </c>
      <c r="G421" s="29">
        <v>646</v>
      </c>
      <c r="H421" s="27"/>
      <c r="I421" s="27"/>
      <c r="J421" s="27">
        <v>-1426</v>
      </c>
      <c r="K421" s="27"/>
      <c r="L421" s="27"/>
      <c r="M421" s="27"/>
    </row>
    <row r="422" spans="1:13" s="7" customFormat="1" ht="15.75" customHeight="1" x14ac:dyDescent="0.2">
      <c r="A422" s="94"/>
      <c r="B422" s="94"/>
      <c r="C422" s="95">
        <f>SUM(C420:C421)</f>
        <v>283401</v>
      </c>
      <c r="D422" s="95">
        <f t="shared" ref="D422" si="1190">SUM(D420:D421)</f>
        <v>225692</v>
      </c>
      <c r="E422" s="95">
        <f t="shared" ref="E422" si="1191">SUM(E420:E421)</f>
        <v>180753</v>
      </c>
      <c r="F422" s="95">
        <f t="shared" ref="F422" si="1192">SUM(F420:F421)</f>
        <v>44939</v>
      </c>
      <c r="G422" s="95">
        <f t="shared" ref="G422" si="1193">SUM(G420:G421)</f>
        <v>52160</v>
      </c>
      <c r="H422" s="95">
        <f t="shared" ref="H422" si="1194">SUM(H420:H421)</f>
        <v>0</v>
      </c>
      <c r="I422" s="95">
        <f t="shared" ref="I422" si="1195">SUM(I420:I421)</f>
        <v>0</v>
      </c>
      <c r="J422" s="95">
        <f t="shared" ref="J422" si="1196">SUM(J420:J421)</f>
        <v>5549</v>
      </c>
      <c r="K422" s="95">
        <f t="shared" ref="K422" si="1197">SUM(K420:K421)</f>
        <v>0</v>
      </c>
      <c r="L422" s="95">
        <f t="shared" ref="L422" si="1198">SUM(L420:L421)</f>
        <v>0</v>
      </c>
      <c r="M422" s="95">
        <f t="shared" ref="M422" si="1199">SUM(M420:M421)</f>
        <v>0</v>
      </c>
    </row>
    <row r="423" spans="1:13" s="58" customFormat="1" ht="15.75" customHeight="1" x14ac:dyDescent="0.2">
      <c r="A423" s="54" t="s">
        <v>62</v>
      </c>
      <c r="B423" s="55" t="s">
        <v>66</v>
      </c>
      <c r="C423" s="56">
        <f t="shared" si="1088"/>
        <v>286185</v>
      </c>
      <c r="D423" s="56">
        <f t="shared" si="1109"/>
        <v>225141</v>
      </c>
      <c r="E423" s="56">
        <v>181088</v>
      </c>
      <c r="F423" s="56">
        <v>44053</v>
      </c>
      <c r="G423" s="56">
        <v>56702</v>
      </c>
      <c r="H423" s="56"/>
      <c r="I423" s="56"/>
      <c r="J423" s="56">
        <v>4342</v>
      </c>
      <c r="K423" s="57"/>
      <c r="L423" s="57"/>
      <c r="M423" s="57"/>
    </row>
    <row r="424" spans="1:13" s="7" customFormat="1" ht="15.75" customHeight="1" x14ac:dyDescent="0.2">
      <c r="A424" s="25"/>
      <c r="B424" s="25"/>
      <c r="C424" s="27">
        <f>D424+G424+H424+I424+J424+K424+L424+M424</f>
        <v>440</v>
      </c>
      <c r="D424" s="27">
        <f>SUM(E424,F424)</f>
        <v>169</v>
      </c>
      <c r="E424" s="28">
        <v>-2017</v>
      </c>
      <c r="F424" s="29">
        <v>2186</v>
      </c>
      <c r="G424" s="29">
        <v>271</v>
      </c>
      <c r="H424" s="27"/>
      <c r="I424" s="27"/>
      <c r="J424" s="27"/>
      <c r="K424" s="27"/>
      <c r="L424" s="27"/>
      <c r="M424" s="27"/>
    </row>
    <row r="425" spans="1:13" s="7" customFormat="1" ht="15.75" customHeight="1" x14ac:dyDescent="0.2">
      <c r="A425" s="94"/>
      <c r="B425" s="94"/>
      <c r="C425" s="95">
        <f>SUM(C423:C424)</f>
        <v>286625</v>
      </c>
      <c r="D425" s="95">
        <f t="shared" ref="D425" si="1200">SUM(D423:D424)</f>
        <v>225310</v>
      </c>
      <c r="E425" s="95">
        <f t="shared" ref="E425" si="1201">SUM(E423:E424)</f>
        <v>179071</v>
      </c>
      <c r="F425" s="95">
        <f t="shared" ref="F425" si="1202">SUM(F423:F424)</f>
        <v>46239</v>
      </c>
      <c r="G425" s="95">
        <f t="shared" ref="G425" si="1203">SUM(G423:G424)</f>
        <v>56973</v>
      </c>
      <c r="H425" s="95">
        <f t="shared" ref="H425" si="1204">SUM(H423:H424)</f>
        <v>0</v>
      </c>
      <c r="I425" s="95">
        <f t="shared" ref="I425" si="1205">SUM(I423:I424)</f>
        <v>0</v>
      </c>
      <c r="J425" s="95">
        <f t="shared" ref="J425" si="1206">SUM(J423:J424)</f>
        <v>4342</v>
      </c>
      <c r="K425" s="95">
        <f t="shared" ref="K425" si="1207">SUM(K423:K424)</f>
        <v>0</v>
      </c>
      <c r="L425" s="95">
        <f t="shared" ref="L425" si="1208">SUM(L423:L424)</f>
        <v>0</v>
      </c>
      <c r="M425" s="95">
        <f t="shared" ref="M425" si="1209">SUM(M423:M424)</f>
        <v>0</v>
      </c>
    </row>
    <row r="426" spans="1:13" s="58" customFormat="1" ht="15.75" customHeight="1" x14ac:dyDescent="0.2">
      <c r="A426" s="54" t="s">
        <v>62</v>
      </c>
      <c r="B426" s="55" t="s">
        <v>67</v>
      </c>
      <c r="C426" s="56">
        <f t="shared" si="1088"/>
        <v>207063</v>
      </c>
      <c r="D426" s="56">
        <f t="shared" si="1109"/>
        <v>154732</v>
      </c>
      <c r="E426" s="56">
        <v>124347</v>
      </c>
      <c r="F426" s="56">
        <v>30385</v>
      </c>
      <c r="G426" s="56">
        <v>45468</v>
      </c>
      <c r="H426" s="56"/>
      <c r="I426" s="56"/>
      <c r="J426" s="56">
        <v>6863</v>
      </c>
      <c r="K426" s="57"/>
      <c r="L426" s="57"/>
      <c r="M426" s="57"/>
    </row>
    <row r="427" spans="1:13" s="7" customFormat="1" ht="15.75" customHeight="1" x14ac:dyDescent="0.2">
      <c r="A427" s="25"/>
      <c r="B427" s="25"/>
      <c r="C427" s="27">
        <f>D427+G427+H427+I427+J427+K427+L427+M427</f>
        <v>30</v>
      </c>
      <c r="D427" s="27">
        <f>SUM(E427,F427)</f>
        <v>40</v>
      </c>
      <c r="E427" s="28">
        <v>-1275</v>
      </c>
      <c r="F427" s="29">
        <v>1315</v>
      </c>
      <c r="G427" s="29">
        <v>1090</v>
      </c>
      <c r="H427" s="27"/>
      <c r="I427" s="27"/>
      <c r="J427" s="27">
        <v>-1100</v>
      </c>
      <c r="K427" s="27"/>
      <c r="L427" s="27"/>
      <c r="M427" s="27"/>
    </row>
    <row r="428" spans="1:13" s="7" customFormat="1" ht="15.75" customHeight="1" x14ac:dyDescent="0.2">
      <c r="A428" s="94"/>
      <c r="B428" s="94"/>
      <c r="C428" s="95">
        <f>SUM(C426:C427)</f>
        <v>207093</v>
      </c>
      <c r="D428" s="95">
        <f t="shared" ref="D428" si="1210">SUM(D426:D427)</f>
        <v>154772</v>
      </c>
      <c r="E428" s="95">
        <f t="shared" ref="E428" si="1211">SUM(E426:E427)</f>
        <v>123072</v>
      </c>
      <c r="F428" s="95">
        <f t="shared" ref="F428" si="1212">SUM(F426:F427)</f>
        <v>31700</v>
      </c>
      <c r="G428" s="95">
        <f t="shared" ref="G428" si="1213">SUM(G426:G427)</f>
        <v>46558</v>
      </c>
      <c r="H428" s="95">
        <f t="shared" ref="H428" si="1214">SUM(H426:H427)</f>
        <v>0</v>
      </c>
      <c r="I428" s="95">
        <f t="shared" ref="I428" si="1215">SUM(I426:I427)</f>
        <v>0</v>
      </c>
      <c r="J428" s="95">
        <f t="shared" ref="J428" si="1216">SUM(J426:J427)</f>
        <v>5763</v>
      </c>
      <c r="K428" s="95">
        <f t="shared" ref="K428" si="1217">SUM(K426:K427)</f>
        <v>0</v>
      </c>
      <c r="L428" s="95">
        <f t="shared" ref="L428" si="1218">SUM(L426:L427)</f>
        <v>0</v>
      </c>
      <c r="M428" s="95">
        <f t="shared" ref="M428" si="1219">SUM(M426:M427)</f>
        <v>0</v>
      </c>
    </row>
    <row r="429" spans="1:13" s="58" customFormat="1" ht="15.75" customHeight="1" x14ac:dyDescent="0.2">
      <c r="A429" s="54" t="s">
        <v>62</v>
      </c>
      <c r="B429" s="55" t="s">
        <v>68</v>
      </c>
      <c r="C429" s="56">
        <f t="shared" si="1088"/>
        <v>685433</v>
      </c>
      <c r="D429" s="56">
        <f t="shared" si="1109"/>
        <v>461570</v>
      </c>
      <c r="E429" s="56">
        <v>371619</v>
      </c>
      <c r="F429" s="56">
        <v>89951</v>
      </c>
      <c r="G429" s="56">
        <v>214885</v>
      </c>
      <c r="H429" s="56"/>
      <c r="I429" s="56"/>
      <c r="J429" s="56">
        <v>8978</v>
      </c>
      <c r="K429" s="56"/>
      <c r="L429" s="57"/>
      <c r="M429" s="57"/>
    </row>
    <row r="430" spans="1:13" s="7" customFormat="1" ht="15.75" customHeight="1" x14ac:dyDescent="0.2">
      <c r="A430" s="25"/>
      <c r="B430" s="25"/>
      <c r="C430" s="27">
        <f>D430+G430+H430+I430+J430+K430+L430+M430</f>
        <v>1452</v>
      </c>
      <c r="D430" s="27">
        <f>SUM(E430,F430)</f>
        <v>272</v>
      </c>
      <c r="E430" s="28">
        <v>-4571</v>
      </c>
      <c r="F430" s="29">
        <v>4843</v>
      </c>
      <c r="G430" s="29">
        <v>3334</v>
      </c>
      <c r="H430" s="27"/>
      <c r="I430" s="27"/>
      <c r="J430" s="27">
        <v>-2154</v>
      </c>
      <c r="K430" s="27"/>
      <c r="L430" s="27"/>
      <c r="M430" s="27"/>
    </row>
    <row r="431" spans="1:13" s="7" customFormat="1" ht="15.75" customHeight="1" x14ac:dyDescent="0.2">
      <c r="A431" s="94"/>
      <c r="B431" s="94"/>
      <c r="C431" s="95">
        <f>SUM(C429:C430)</f>
        <v>686885</v>
      </c>
      <c r="D431" s="95">
        <f t="shared" ref="D431" si="1220">SUM(D429:D430)</f>
        <v>461842</v>
      </c>
      <c r="E431" s="95">
        <f t="shared" ref="E431" si="1221">SUM(E429:E430)</f>
        <v>367048</v>
      </c>
      <c r="F431" s="95">
        <f t="shared" ref="F431" si="1222">SUM(F429:F430)</f>
        <v>94794</v>
      </c>
      <c r="G431" s="95">
        <f t="shared" ref="G431" si="1223">SUM(G429:G430)</f>
        <v>218219</v>
      </c>
      <c r="H431" s="95">
        <f t="shared" ref="H431" si="1224">SUM(H429:H430)</f>
        <v>0</v>
      </c>
      <c r="I431" s="95">
        <f t="shared" ref="I431" si="1225">SUM(I429:I430)</f>
        <v>0</v>
      </c>
      <c r="J431" s="95">
        <f t="shared" ref="J431" si="1226">SUM(J429:J430)</f>
        <v>6824</v>
      </c>
      <c r="K431" s="95">
        <f t="shared" ref="K431" si="1227">SUM(K429:K430)</f>
        <v>0</v>
      </c>
      <c r="L431" s="95">
        <f t="shared" ref="L431" si="1228">SUM(L429:L430)</f>
        <v>0</v>
      </c>
      <c r="M431" s="95">
        <f t="shared" ref="M431" si="1229">SUM(M429:M430)</f>
        <v>0</v>
      </c>
    </row>
    <row r="432" spans="1:13" s="58" customFormat="1" ht="15.75" customHeight="1" x14ac:dyDescent="0.2">
      <c r="A432" s="54" t="s">
        <v>62</v>
      </c>
      <c r="B432" s="55" t="s">
        <v>69</v>
      </c>
      <c r="C432" s="56">
        <f t="shared" si="1088"/>
        <v>389041</v>
      </c>
      <c r="D432" s="56">
        <f t="shared" si="1109"/>
        <v>268522</v>
      </c>
      <c r="E432" s="56">
        <v>216044</v>
      </c>
      <c r="F432" s="56">
        <v>52478</v>
      </c>
      <c r="G432" s="56">
        <v>109820</v>
      </c>
      <c r="H432" s="56"/>
      <c r="I432" s="56"/>
      <c r="J432" s="56">
        <v>10699</v>
      </c>
      <c r="K432" s="56"/>
      <c r="L432" s="57"/>
      <c r="M432" s="57"/>
    </row>
    <row r="433" spans="1:13" s="7" customFormat="1" ht="15.75" customHeight="1" x14ac:dyDescent="0.2">
      <c r="A433" s="25"/>
      <c r="B433" s="25"/>
      <c r="C433" s="27">
        <f>D433+G433+H433+I433+J433+K433+L433+M433</f>
        <v>143</v>
      </c>
      <c r="D433" s="27">
        <f>SUM(E433,F433)</f>
        <v>-240</v>
      </c>
      <c r="E433" s="28">
        <v>-1857</v>
      </c>
      <c r="F433" s="29">
        <v>1617</v>
      </c>
      <c r="G433" s="29">
        <v>4283</v>
      </c>
      <c r="H433" s="27"/>
      <c r="I433" s="27"/>
      <c r="J433" s="27">
        <v>-3900</v>
      </c>
      <c r="K433" s="27"/>
      <c r="L433" s="27"/>
      <c r="M433" s="27"/>
    </row>
    <row r="434" spans="1:13" s="7" customFormat="1" ht="15.75" customHeight="1" x14ac:dyDescent="0.2">
      <c r="A434" s="94"/>
      <c r="B434" s="94"/>
      <c r="C434" s="95">
        <f>SUM(C432:C433)</f>
        <v>389184</v>
      </c>
      <c r="D434" s="95">
        <f t="shared" ref="D434" si="1230">SUM(D432:D433)</f>
        <v>268282</v>
      </c>
      <c r="E434" s="95">
        <f t="shared" ref="E434" si="1231">SUM(E432:E433)</f>
        <v>214187</v>
      </c>
      <c r="F434" s="95">
        <f t="shared" ref="F434" si="1232">SUM(F432:F433)</f>
        <v>54095</v>
      </c>
      <c r="G434" s="95">
        <f t="shared" ref="G434" si="1233">SUM(G432:G433)</f>
        <v>114103</v>
      </c>
      <c r="H434" s="95">
        <f t="shared" ref="H434" si="1234">SUM(H432:H433)</f>
        <v>0</v>
      </c>
      <c r="I434" s="95">
        <f t="shared" ref="I434" si="1235">SUM(I432:I433)</f>
        <v>0</v>
      </c>
      <c r="J434" s="95">
        <f t="shared" ref="J434" si="1236">SUM(J432:J433)</f>
        <v>6799</v>
      </c>
      <c r="K434" s="95">
        <f t="shared" ref="K434" si="1237">SUM(K432:K433)</f>
        <v>0</v>
      </c>
      <c r="L434" s="95">
        <f t="shared" ref="L434" si="1238">SUM(L432:L433)</f>
        <v>0</v>
      </c>
      <c r="M434" s="95">
        <f t="shared" ref="M434" si="1239">SUM(M432:M433)</f>
        <v>0</v>
      </c>
    </row>
    <row r="435" spans="1:13" s="58" customFormat="1" ht="15.75" customHeight="1" x14ac:dyDescent="0.2">
      <c r="A435" s="54" t="s">
        <v>62</v>
      </c>
      <c r="B435" s="55" t="s">
        <v>70</v>
      </c>
      <c r="C435" s="56">
        <f t="shared" si="1088"/>
        <v>305540</v>
      </c>
      <c r="D435" s="56">
        <f t="shared" si="1109"/>
        <v>213893</v>
      </c>
      <c r="E435" s="56">
        <v>172021</v>
      </c>
      <c r="F435" s="56">
        <v>41872</v>
      </c>
      <c r="G435" s="56">
        <v>84027</v>
      </c>
      <c r="H435" s="56"/>
      <c r="I435" s="56"/>
      <c r="J435" s="56">
        <v>7620</v>
      </c>
      <c r="K435" s="56"/>
      <c r="L435" s="57"/>
      <c r="M435" s="57"/>
    </row>
    <row r="436" spans="1:13" s="7" customFormat="1" ht="15.75" customHeight="1" x14ac:dyDescent="0.2">
      <c r="A436" s="25"/>
      <c r="B436" s="25"/>
      <c r="C436" s="27">
        <f>D436+G436+H436+I436+J436+K436+L436+M436</f>
        <v>220</v>
      </c>
      <c r="D436" s="27">
        <f>SUM(E436,F436)</f>
        <v>220</v>
      </c>
      <c r="E436" s="28">
        <v>-1973</v>
      </c>
      <c r="F436" s="29">
        <v>2193</v>
      </c>
      <c r="G436" s="29">
        <v>2798</v>
      </c>
      <c r="H436" s="27"/>
      <c r="I436" s="27"/>
      <c r="J436" s="27">
        <v>-2798</v>
      </c>
      <c r="K436" s="27"/>
      <c r="L436" s="27"/>
      <c r="M436" s="27"/>
    </row>
    <row r="437" spans="1:13" s="7" customFormat="1" ht="15.75" customHeight="1" x14ac:dyDescent="0.2">
      <c r="A437" s="94"/>
      <c r="B437" s="94"/>
      <c r="C437" s="95">
        <f>SUM(C435:C436)</f>
        <v>305760</v>
      </c>
      <c r="D437" s="95">
        <f t="shared" ref="D437" si="1240">SUM(D435:D436)</f>
        <v>214113</v>
      </c>
      <c r="E437" s="95">
        <f t="shared" ref="E437" si="1241">SUM(E435:E436)</f>
        <v>170048</v>
      </c>
      <c r="F437" s="95">
        <f t="shared" ref="F437" si="1242">SUM(F435:F436)</f>
        <v>44065</v>
      </c>
      <c r="G437" s="95">
        <f t="shared" ref="G437" si="1243">SUM(G435:G436)</f>
        <v>86825</v>
      </c>
      <c r="H437" s="95">
        <f t="shared" ref="H437" si="1244">SUM(H435:H436)</f>
        <v>0</v>
      </c>
      <c r="I437" s="95">
        <f t="shared" ref="I437" si="1245">SUM(I435:I436)</f>
        <v>0</v>
      </c>
      <c r="J437" s="95">
        <f t="shared" ref="J437" si="1246">SUM(J435:J436)</f>
        <v>4822</v>
      </c>
      <c r="K437" s="95">
        <f t="shared" ref="K437" si="1247">SUM(K435:K436)</f>
        <v>0</v>
      </c>
      <c r="L437" s="95">
        <f t="shared" ref="L437" si="1248">SUM(L435:L436)</f>
        <v>0</v>
      </c>
      <c r="M437" s="95">
        <f t="shared" ref="M437" si="1249">SUM(M435:M436)</f>
        <v>0</v>
      </c>
    </row>
    <row r="438" spans="1:13" s="58" customFormat="1" ht="15.75" customHeight="1" x14ac:dyDescent="0.2">
      <c r="A438" s="54" t="s">
        <v>62</v>
      </c>
      <c r="B438" s="55" t="s">
        <v>80</v>
      </c>
      <c r="C438" s="56">
        <f>SUM(D438,G438,H438:M438)</f>
        <v>695259</v>
      </c>
      <c r="D438" s="56">
        <f>SUM(E438:F438)</f>
        <v>594483</v>
      </c>
      <c r="E438" s="56">
        <v>479315</v>
      </c>
      <c r="F438" s="56">
        <v>115168</v>
      </c>
      <c r="G438" s="56">
        <v>99076</v>
      </c>
      <c r="H438" s="56"/>
      <c r="I438" s="56"/>
      <c r="J438" s="56">
        <v>1700</v>
      </c>
      <c r="K438" s="56"/>
      <c r="L438" s="57"/>
      <c r="M438" s="57"/>
    </row>
    <row r="439" spans="1:13" s="7" customFormat="1" ht="15.75" customHeight="1" x14ac:dyDescent="0.2">
      <c r="A439" s="25"/>
      <c r="B439" s="25"/>
      <c r="C439" s="27">
        <f>D439+G439+H439+I439+J439+K439+L439+M439</f>
        <v>3108</v>
      </c>
      <c r="D439" s="27">
        <f>SUM(E439,F439)</f>
        <v>530</v>
      </c>
      <c r="E439" s="28">
        <v>-655</v>
      </c>
      <c r="F439" s="29">
        <v>1185</v>
      </c>
      <c r="G439" s="29">
        <v>2444</v>
      </c>
      <c r="H439" s="27"/>
      <c r="I439" s="27"/>
      <c r="J439" s="27">
        <v>134</v>
      </c>
      <c r="K439" s="27"/>
      <c r="L439" s="27"/>
      <c r="M439" s="27"/>
    </row>
    <row r="440" spans="1:13" s="7" customFormat="1" ht="15.75" customHeight="1" x14ac:dyDescent="0.2">
      <c r="A440" s="94"/>
      <c r="B440" s="94"/>
      <c r="C440" s="95">
        <f>SUM(C438:C439)</f>
        <v>698367</v>
      </c>
      <c r="D440" s="95">
        <f t="shared" ref="D440" si="1250">SUM(D438:D439)</f>
        <v>595013</v>
      </c>
      <c r="E440" s="95">
        <f t="shared" ref="E440" si="1251">SUM(E438:E439)</f>
        <v>478660</v>
      </c>
      <c r="F440" s="95">
        <f t="shared" ref="F440" si="1252">SUM(F438:F439)</f>
        <v>116353</v>
      </c>
      <c r="G440" s="95">
        <f t="shared" ref="G440" si="1253">SUM(G438:G439)</f>
        <v>101520</v>
      </c>
      <c r="H440" s="95">
        <f t="shared" ref="H440" si="1254">SUM(H438:H439)</f>
        <v>0</v>
      </c>
      <c r="I440" s="95">
        <f t="shared" ref="I440" si="1255">SUM(I438:I439)</f>
        <v>0</v>
      </c>
      <c r="J440" s="95">
        <f t="shared" ref="J440" si="1256">SUM(J438:J439)</f>
        <v>1834</v>
      </c>
      <c r="K440" s="95">
        <f t="shared" ref="K440" si="1257">SUM(K438:K439)</f>
        <v>0</v>
      </c>
      <c r="L440" s="95">
        <f t="shared" ref="L440" si="1258">SUM(L438:L439)</f>
        <v>0</v>
      </c>
      <c r="M440" s="95">
        <f t="shared" ref="M440" si="1259">SUM(M438:M439)</f>
        <v>0</v>
      </c>
    </row>
    <row r="441" spans="1:13" s="58" customFormat="1" ht="24" customHeight="1" x14ac:dyDescent="0.2">
      <c r="A441" s="54" t="s">
        <v>62</v>
      </c>
      <c r="B441" s="55" t="s">
        <v>180</v>
      </c>
      <c r="C441" s="56">
        <f>SUM(D441,G441,H441:M441)</f>
        <v>1007062</v>
      </c>
      <c r="D441" s="56">
        <f>SUM(E441:F441)</f>
        <v>737067</v>
      </c>
      <c r="E441" s="56">
        <v>593924</v>
      </c>
      <c r="F441" s="56">
        <v>143143</v>
      </c>
      <c r="G441" s="56">
        <v>199129</v>
      </c>
      <c r="H441" s="56"/>
      <c r="I441" s="56"/>
      <c r="J441" s="56">
        <v>34866</v>
      </c>
      <c r="K441" s="56">
        <v>36000</v>
      </c>
      <c r="L441" s="57"/>
      <c r="M441" s="57"/>
    </row>
    <row r="442" spans="1:13" s="7" customFormat="1" ht="15.75" customHeight="1" x14ac:dyDescent="0.2">
      <c r="A442" s="25"/>
      <c r="B442" s="25"/>
      <c r="C442" s="27">
        <f>D442+G442+H442+I442+J442+K442+L442+M442</f>
        <v>-1771</v>
      </c>
      <c r="D442" s="27">
        <f>SUM(E442,F442)</f>
        <v>-1771</v>
      </c>
      <c r="E442" s="28">
        <v>-5841</v>
      </c>
      <c r="F442" s="29">
        <v>4070</v>
      </c>
      <c r="G442" s="29"/>
      <c r="H442" s="27"/>
      <c r="I442" s="27"/>
      <c r="J442" s="27"/>
      <c r="K442" s="27"/>
      <c r="L442" s="27"/>
      <c r="M442" s="27"/>
    </row>
    <row r="443" spans="1:13" s="7" customFormat="1" ht="15.75" customHeight="1" x14ac:dyDescent="0.2">
      <c r="A443" s="94"/>
      <c r="B443" s="94"/>
      <c r="C443" s="95">
        <f>SUM(C441:C442)</f>
        <v>1005291</v>
      </c>
      <c r="D443" s="95">
        <f t="shared" ref="D443" si="1260">SUM(D441:D442)</f>
        <v>735296</v>
      </c>
      <c r="E443" s="95">
        <f t="shared" ref="E443" si="1261">SUM(E441:E442)</f>
        <v>588083</v>
      </c>
      <c r="F443" s="95">
        <f t="shared" ref="F443" si="1262">SUM(F441:F442)</f>
        <v>147213</v>
      </c>
      <c r="G443" s="95">
        <f t="shared" ref="G443" si="1263">SUM(G441:G442)</f>
        <v>199129</v>
      </c>
      <c r="H443" s="95">
        <f t="shared" ref="H443" si="1264">SUM(H441:H442)</f>
        <v>0</v>
      </c>
      <c r="I443" s="95">
        <f t="shared" ref="I443" si="1265">SUM(I441:I442)</f>
        <v>0</v>
      </c>
      <c r="J443" s="95">
        <f t="shared" ref="J443" si="1266">SUM(J441:J442)</f>
        <v>34866</v>
      </c>
      <c r="K443" s="95">
        <f t="shared" ref="K443" si="1267">SUM(K441:K442)</f>
        <v>36000</v>
      </c>
      <c r="L443" s="95">
        <f t="shared" ref="L443" si="1268">SUM(L441:L442)</f>
        <v>0</v>
      </c>
      <c r="M443" s="95">
        <f t="shared" ref="M443" si="1269">SUM(M441:M442)</f>
        <v>0</v>
      </c>
    </row>
    <row r="444" spans="1:13" s="58" customFormat="1" ht="15.75" customHeight="1" x14ac:dyDescent="0.2">
      <c r="A444" s="54" t="s">
        <v>71</v>
      </c>
      <c r="B444" s="55" t="s">
        <v>72</v>
      </c>
      <c r="C444" s="56">
        <f t="shared" si="1088"/>
        <v>426680</v>
      </c>
      <c r="D444" s="56">
        <f t="shared" si="1109"/>
        <v>329297</v>
      </c>
      <c r="E444" s="56">
        <v>264861</v>
      </c>
      <c r="F444" s="56">
        <v>64436</v>
      </c>
      <c r="G444" s="56">
        <v>85033</v>
      </c>
      <c r="H444" s="56"/>
      <c r="I444" s="56"/>
      <c r="J444" s="56">
        <v>12350</v>
      </c>
      <c r="K444" s="57"/>
      <c r="L444" s="57"/>
      <c r="M444" s="57"/>
    </row>
    <row r="445" spans="1:13" s="7" customFormat="1" ht="15.75" customHeight="1" x14ac:dyDescent="0.2">
      <c r="A445" s="25"/>
      <c r="B445" s="25"/>
      <c r="C445" s="27">
        <f>D445+G445+H445+I445+J445+K445+L445+M445</f>
        <v>0</v>
      </c>
      <c r="D445" s="27">
        <f>SUM(E445,F445)</f>
        <v>0</v>
      </c>
      <c r="E445" s="28">
        <v>533</v>
      </c>
      <c r="F445" s="29">
        <v>-533</v>
      </c>
      <c r="G445" s="29">
        <v>6588</v>
      </c>
      <c r="H445" s="27"/>
      <c r="I445" s="27"/>
      <c r="J445" s="27">
        <v>-6808</v>
      </c>
      <c r="K445" s="27"/>
      <c r="L445" s="27">
        <v>220</v>
      </c>
      <c r="M445" s="27"/>
    </row>
    <row r="446" spans="1:13" s="7" customFormat="1" ht="15.75" customHeight="1" x14ac:dyDescent="0.2">
      <c r="A446" s="94"/>
      <c r="B446" s="94"/>
      <c r="C446" s="95">
        <f>SUM(C444:C445)</f>
        <v>426680</v>
      </c>
      <c r="D446" s="95">
        <f t="shared" ref="D446" si="1270">SUM(D444:D445)</f>
        <v>329297</v>
      </c>
      <c r="E446" s="95">
        <f t="shared" ref="E446" si="1271">SUM(E444:E445)</f>
        <v>265394</v>
      </c>
      <c r="F446" s="95">
        <f t="shared" ref="F446" si="1272">SUM(F444:F445)</f>
        <v>63903</v>
      </c>
      <c r="G446" s="95">
        <f t="shared" ref="G446" si="1273">SUM(G444:G445)</f>
        <v>91621</v>
      </c>
      <c r="H446" s="95">
        <f t="shared" ref="H446" si="1274">SUM(H444:H445)</f>
        <v>0</v>
      </c>
      <c r="I446" s="95">
        <f t="shared" ref="I446" si="1275">SUM(I444:I445)</f>
        <v>0</v>
      </c>
      <c r="J446" s="95">
        <f t="shared" ref="J446" si="1276">SUM(J444:J445)</f>
        <v>5542</v>
      </c>
      <c r="K446" s="95">
        <f t="shared" ref="K446" si="1277">SUM(K444:K445)</f>
        <v>0</v>
      </c>
      <c r="L446" s="95">
        <f t="shared" ref="L446" si="1278">SUM(L444:L445)</f>
        <v>220</v>
      </c>
      <c r="M446" s="95">
        <f t="shared" ref="M446" si="1279">SUM(M444:M445)</f>
        <v>0</v>
      </c>
    </row>
    <row r="447" spans="1:13" s="58" customFormat="1" ht="15.75" customHeight="1" x14ac:dyDescent="0.2">
      <c r="A447" s="54" t="s">
        <v>71</v>
      </c>
      <c r="B447" s="55" t="s">
        <v>73</v>
      </c>
      <c r="C447" s="56">
        <f t="shared" si="1088"/>
        <v>161823</v>
      </c>
      <c r="D447" s="56">
        <f t="shared" si="1109"/>
        <v>131111</v>
      </c>
      <c r="E447" s="56">
        <v>104985</v>
      </c>
      <c r="F447" s="56">
        <v>26126</v>
      </c>
      <c r="G447" s="56">
        <v>26862</v>
      </c>
      <c r="H447" s="56"/>
      <c r="I447" s="56"/>
      <c r="J447" s="56">
        <v>3850</v>
      </c>
      <c r="K447" s="57"/>
      <c r="L447" s="57"/>
      <c r="M447" s="57"/>
    </row>
    <row r="448" spans="1:13" s="7" customFormat="1" ht="15.75" customHeight="1" x14ac:dyDescent="0.2">
      <c r="A448" s="25"/>
      <c r="B448" s="25"/>
      <c r="C448" s="27">
        <f>D448+G448+H448+I448+J448+K448+L448+M448</f>
        <v>1000</v>
      </c>
      <c r="D448" s="27">
        <f>SUM(E448,F448)</f>
        <v>0</v>
      </c>
      <c r="E448" s="28">
        <v>-21</v>
      </c>
      <c r="F448" s="29">
        <v>21</v>
      </c>
      <c r="G448" s="29">
        <v>310</v>
      </c>
      <c r="H448" s="27"/>
      <c r="I448" s="27"/>
      <c r="J448" s="27">
        <v>690</v>
      </c>
      <c r="K448" s="27"/>
      <c r="L448" s="27"/>
      <c r="M448" s="27"/>
    </row>
    <row r="449" spans="1:13" s="7" customFormat="1" ht="15.75" customHeight="1" x14ac:dyDescent="0.2">
      <c r="A449" s="94"/>
      <c r="B449" s="94"/>
      <c r="C449" s="95">
        <f t="shared" ref="C449:M449" si="1280">SUM(C447:C448)</f>
        <v>162823</v>
      </c>
      <c r="D449" s="95">
        <f t="shared" si="1280"/>
        <v>131111</v>
      </c>
      <c r="E449" s="95">
        <f t="shared" si="1280"/>
        <v>104964</v>
      </c>
      <c r="F449" s="95">
        <f t="shared" si="1280"/>
        <v>26147</v>
      </c>
      <c r="G449" s="95">
        <f t="shared" si="1280"/>
        <v>27172</v>
      </c>
      <c r="H449" s="95">
        <f t="shared" si="1280"/>
        <v>0</v>
      </c>
      <c r="I449" s="95">
        <f t="shared" si="1280"/>
        <v>0</v>
      </c>
      <c r="J449" s="95">
        <f t="shared" si="1280"/>
        <v>4540</v>
      </c>
      <c r="K449" s="95">
        <f t="shared" si="1280"/>
        <v>0</v>
      </c>
      <c r="L449" s="95">
        <f t="shared" si="1280"/>
        <v>0</v>
      </c>
      <c r="M449" s="95">
        <f t="shared" si="1280"/>
        <v>0</v>
      </c>
    </row>
    <row r="450" spans="1:13" s="58" customFormat="1" ht="15.75" customHeight="1" x14ac:dyDescent="0.2">
      <c r="A450" s="54" t="s">
        <v>71</v>
      </c>
      <c r="B450" s="55" t="s">
        <v>74</v>
      </c>
      <c r="C450" s="56">
        <f t="shared" si="1088"/>
        <v>508091</v>
      </c>
      <c r="D450" s="56">
        <f t="shared" si="1109"/>
        <v>323198</v>
      </c>
      <c r="E450" s="56">
        <v>260107</v>
      </c>
      <c r="F450" s="56">
        <v>63091</v>
      </c>
      <c r="G450" s="56">
        <v>170229</v>
      </c>
      <c r="H450" s="56"/>
      <c r="I450" s="56"/>
      <c r="J450" s="56">
        <v>14664</v>
      </c>
      <c r="K450" s="57"/>
      <c r="L450" s="57"/>
      <c r="M450" s="57"/>
    </row>
    <row r="451" spans="1:13" s="7" customFormat="1" ht="15.75" customHeight="1" x14ac:dyDescent="0.2">
      <c r="A451" s="25"/>
      <c r="B451" s="25"/>
      <c r="C451" s="27">
        <f>D451+G451+H451+I451+J451+K451+L451+M451</f>
        <v>-1892</v>
      </c>
      <c r="D451" s="27">
        <f>SUM(E451,F451)</f>
        <v>-2160</v>
      </c>
      <c r="E451" s="28">
        <v>-1740</v>
      </c>
      <c r="F451" s="29">
        <v>-420</v>
      </c>
      <c r="G451" s="29">
        <v>-2191</v>
      </c>
      <c r="H451" s="27"/>
      <c r="I451" s="27"/>
      <c r="J451" s="27">
        <v>2459</v>
      </c>
      <c r="K451" s="27"/>
      <c r="L451" s="27"/>
      <c r="M451" s="27"/>
    </row>
    <row r="452" spans="1:13" s="7" customFormat="1" ht="15.75" customHeight="1" x14ac:dyDescent="0.2">
      <c r="A452" s="94"/>
      <c r="B452" s="94"/>
      <c r="C452" s="95">
        <f t="shared" ref="C452:M452" si="1281">SUM(C450:C451)</f>
        <v>506199</v>
      </c>
      <c r="D452" s="95">
        <f t="shared" si="1281"/>
        <v>321038</v>
      </c>
      <c r="E452" s="95">
        <f t="shared" si="1281"/>
        <v>258367</v>
      </c>
      <c r="F452" s="95">
        <f t="shared" si="1281"/>
        <v>62671</v>
      </c>
      <c r="G452" s="95">
        <f t="shared" si="1281"/>
        <v>168038</v>
      </c>
      <c r="H452" s="95">
        <f t="shared" si="1281"/>
        <v>0</v>
      </c>
      <c r="I452" s="95">
        <f t="shared" si="1281"/>
        <v>0</v>
      </c>
      <c r="J452" s="95">
        <f t="shared" si="1281"/>
        <v>17123</v>
      </c>
      <c r="K452" s="95">
        <f t="shared" si="1281"/>
        <v>0</v>
      </c>
      <c r="L452" s="95">
        <f t="shared" si="1281"/>
        <v>0</v>
      </c>
      <c r="M452" s="95">
        <f t="shared" si="1281"/>
        <v>0</v>
      </c>
    </row>
    <row r="453" spans="1:13" s="58" customFormat="1" ht="15.75" customHeight="1" x14ac:dyDescent="0.2">
      <c r="A453" s="54" t="s">
        <v>71</v>
      </c>
      <c r="B453" s="55" t="s">
        <v>241</v>
      </c>
      <c r="C453" s="56">
        <f t="shared" si="1088"/>
        <v>150258</v>
      </c>
      <c r="D453" s="56">
        <f t="shared" si="1109"/>
        <v>0</v>
      </c>
      <c r="E453" s="56"/>
      <c r="F453" s="56"/>
      <c r="G453" s="56">
        <v>8388</v>
      </c>
      <c r="H453" s="56"/>
      <c r="I453" s="56"/>
      <c r="J453" s="56">
        <v>141870</v>
      </c>
      <c r="K453" s="57"/>
      <c r="L453" s="57"/>
      <c r="M453" s="57"/>
    </row>
    <row r="454" spans="1:13" s="7" customFormat="1" ht="15.75" customHeight="1" x14ac:dyDescent="0.2">
      <c r="A454" s="25"/>
      <c r="B454" s="25"/>
      <c r="C454" s="27">
        <f>D454+G454+H454+I454+J454+K454+L454+M454</f>
        <v>0</v>
      </c>
      <c r="D454" s="27">
        <f>SUM(E454,F454)</f>
        <v>0</v>
      </c>
      <c r="E454" s="28"/>
      <c r="F454" s="29"/>
      <c r="G454" s="29"/>
      <c r="H454" s="27"/>
      <c r="I454" s="27"/>
      <c r="J454" s="27"/>
      <c r="K454" s="27"/>
      <c r="L454" s="27"/>
      <c r="M454" s="27"/>
    </row>
    <row r="455" spans="1:13" s="7" customFormat="1" ht="15.75" customHeight="1" x14ac:dyDescent="0.2">
      <c r="A455" s="94"/>
      <c r="B455" s="94"/>
      <c r="C455" s="95">
        <f t="shared" ref="C455:M455" si="1282">SUM(C453:C454)</f>
        <v>150258</v>
      </c>
      <c r="D455" s="95">
        <f t="shared" si="1282"/>
        <v>0</v>
      </c>
      <c r="E455" s="95">
        <f t="shared" si="1282"/>
        <v>0</v>
      </c>
      <c r="F455" s="95">
        <f t="shared" si="1282"/>
        <v>0</v>
      </c>
      <c r="G455" s="95">
        <f t="shared" si="1282"/>
        <v>8388</v>
      </c>
      <c r="H455" s="95">
        <f t="shared" si="1282"/>
        <v>0</v>
      </c>
      <c r="I455" s="95">
        <f t="shared" si="1282"/>
        <v>0</v>
      </c>
      <c r="J455" s="95">
        <f t="shared" si="1282"/>
        <v>141870</v>
      </c>
      <c r="K455" s="95">
        <f t="shared" si="1282"/>
        <v>0</v>
      </c>
      <c r="L455" s="95">
        <f t="shared" si="1282"/>
        <v>0</v>
      </c>
      <c r="M455" s="95">
        <f t="shared" si="1282"/>
        <v>0</v>
      </c>
    </row>
    <row r="456" spans="1:13" s="58" customFormat="1" ht="23.25" customHeight="1" x14ac:dyDescent="0.2">
      <c r="A456" s="54" t="s">
        <v>79</v>
      </c>
      <c r="B456" s="55" t="s">
        <v>76</v>
      </c>
      <c r="C456" s="56">
        <f t="shared" si="1088"/>
        <v>251747</v>
      </c>
      <c r="D456" s="56">
        <f t="shared" si="1109"/>
        <v>195968</v>
      </c>
      <c r="E456" s="56">
        <v>157115</v>
      </c>
      <c r="F456" s="56">
        <v>38853</v>
      </c>
      <c r="G456" s="56">
        <v>55179</v>
      </c>
      <c r="H456" s="56" t="s">
        <v>235</v>
      </c>
      <c r="I456" s="56"/>
      <c r="J456" s="56">
        <v>600</v>
      </c>
      <c r="K456" s="57"/>
      <c r="L456" s="57"/>
      <c r="M456" s="57"/>
    </row>
    <row r="457" spans="1:13" s="7" customFormat="1" ht="15.75" customHeight="1" x14ac:dyDescent="0.2">
      <c r="A457" s="25"/>
      <c r="B457" s="25"/>
      <c r="C457" s="27">
        <f>D457+G457+H457+I457+J457+K457+L457+M457</f>
        <v>408</v>
      </c>
      <c r="D457" s="27">
        <f>SUM(E457,F457)</f>
        <v>408</v>
      </c>
      <c r="E457" s="28">
        <v>-1045</v>
      </c>
      <c r="F457" s="29">
        <v>1453</v>
      </c>
      <c r="G457" s="29">
        <v>600</v>
      </c>
      <c r="H457" s="27"/>
      <c r="I457" s="27"/>
      <c r="J457" s="27">
        <v>-600</v>
      </c>
      <c r="K457" s="27"/>
      <c r="L457" s="27"/>
      <c r="M457" s="27"/>
    </row>
    <row r="458" spans="1:13" s="7" customFormat="1" ht="15.75" customHeight="1" x14ac:dyDescent="0.2">
      <c r="A458" s="94"/>
      <c r="B458" s="94"/>
      <c r="C458" s="95">
        <f t="shared" ref="C458:M458" si="1283">SUM(C456:C457)</f>
        <v>252155</v>
      </c>
      <c r="D458" s="95">
        <f t="shared" si="1283"/>
        <v>196376</v>
      </c>
      <c r="E458" s="95">
        <f t="shared" si="1283"/>
        <v>156070</v>
      </c>
      <c r="F458" s="95">
        <f t="shared" si="1283"/>
        <v>40306</v>
      </c>
      <c r="G458" s="95">
        <f t="shared" si="1283"/>
        <v>55779</v>
      </c>
      <c r="H458" s="95">
        <f t="shared" si="1283"/>
        <v>0</v>
      </c>
      <c r="I458" s="95">
        <f t="shared" si="1283"/>
        <v>0</v>
      </c>
      <c r="J458" s="95">
        <f t="shared" si="1283"/>
        <v>0</v>
      </c>
      <c r="K458" s="95">
        <f t="shared" si="1283"/>
        <v>0</v>
      </c>
      <c r="L458" s="95">
        <f t="shared" si="1283"/>
        <v>0</v>
      </c>
      <c r="M458" s="95">
        <f t="shared" si="1283"/>
        <v>0</v>
      </c>
    </row>
    <row r="459" spans="1:13" s="58" customFormat="1" ht="23.25" customHeight="1" x14ac:dyDescent="0.2">
      <c r="A459" s="54" t="s">
        <v>79</v>
      </c>
      <c r="B459" s="60" t="s">
        <v>254</v>
      </c>
      <c r="C459" s="56">
        <f>SUM(D459,G459,H459:M459)</f>
        <v>0</v>
      </c>
      <c r="D459" s="56">
        <f>SUM(E459:F459)</f>
        <v>0</v>
      </c>
      <c r="E459" s="56"/>
      <c r="F459" s="56"/>
      <c r="G459" s="56"/>
      <c r="H459" s="56"/>
      <c r="I459" s="56"/>
      <c r="J459" s="56"/>
      <c r="K459" s="57"/>
      <c r="L459" s="57"/>
      <c r="M459" s="57"/>
    </row>
    <row r="460" spans="1:13" s="7" customFormat="1" ht="15.75" customHeight="1" x14ac:dyDescent="0.2">
      <c r="A460" s="25"/>
      <c r="B460" s="25"/>
      <c r="C460" s="27">
        <f>D460+G460+H460+I460+J460+K460+L460+M460</f>
        <v>1532</v>
      </c>
      <c r="D460" s="27">
        <f>SUM(E460,F460)</f>
        <v>0</v>
      </c>
      <c r="E460" s="28"/>
      <c r="F460" s="29"/>
      <c r="G460" s="29">
        <v>1532</v>
      </c>
      <c r="H460" s="27"/>
      <c r="I460" s="27"/>
      <c r="J460" s="27"/>
      <c r="K460" s="27"/>
      <c r="L460" s="27"/>
      <c r="M460" s="27"/>
    </row>
    <row r="461" spans="1:13" s="7" customFormat="1" ht="15.75" customHeight="1" x14ac:dyDescent="0.2">
      <c r="A461" s="94"/>
      <c r="B461" s="94"/>
      <c r="C461" s="95">
        <f t="shared" ref="C461:M461" si="1284">SUM(C459:C460)</f>
        <v>1532</v>
      </c>
      <c r="D461" s="95">
        <f t="shared" si="1284"/>
        <v>0</v>
      </c>
      <c r="E461" s="95">
        <f t="shared" si="1284"/>
        <v>0</v>
      </c>
      <c r="F461" s="95">
        <f t="shared" si="1284"/>
        <v>0</v>
      </c>
      <c r="G461" s="95">
        <f t="shared" si="1284"/>
        <v>1532</v>
      </c>
      <c r="H461" s="95">
        <f t="shared" si="1284"/>
        <v>0</v>
      </c>
      <c r="I461" s="95">
        <f t="shared" si="1284"/>
        <v>0</v>
      </c>
      <c r="J461" s="95">
        <f t="shared" si="1284"/>
        <v>0</v>
      </c>
      <c r="K461" s="95">
        <f t="shared" si="1284"/>
        <v>0</v>
      </c>
      <c r="L461" s="95">
        <f t="shared" si="1284"/>
        <v>0</v>
      </c>
      <c r="M461" s="95">
        <f t="shared" si="1284"/>
        <v>0</v>
      </c>
    </row>
    <row r="462" spans="1:13" s="58" customFormat="1" ht="15.75" customHeight="1" x14ac:dyDescent="0.2">
      <c r="A462" s="54" t="s">
        <v>79</v>
      </c>
      <c r="B462" s="60" t="s">
        <v>222</v>
      </c>
      <c r="C462" s="56">
        <f>SUM(D462,G462,H462:M462)</f>
        <v>8760</v>
      </c>
      <c r="D462" s="56">
        <f>SUM(E462:F462)</f>
        <v>0</v>
      </c>
      <c r="E462" s="56"/>
      <c r="F462" s="56"/>
      <c r="G462" s="56">
        <v>8760</v>
      </c>
      <c r="H462" s="56"/>
      <c r="I462" s="56"/>
      <c r="J462" s="56"/>
      <c r="K462" s="57"/>
      <c r="L462" s="57"/>
      <c r="M462" s="57"/>
    </row>
    <row r="463" spans="1:13" s="7" customFormat="1" ht="15.75" customHeight="1" x14ac:dyDescent="0.2">
      <c r="A463" s="25"/>
      <c r="B463" s="25"/>
      <c r="C463" s="27">
        <f>D463+G463+H463+I463+J463+K463+L463+M463</f>
        <v>0</v>
      </c>
      <c r="D463" s="27">
        <f>SUM(E463,F463)</f>
        <v>0</v>
      </c>
      <c r="E463" s="28"/>
      <c r="F463" s="29"/>
      <c r="G463" s="29"/>
      <c r="H463" s="27"/>
      <c r="I463" s="27"/>
      <c r="J463" s="27"/>
      <c r="K463" s="27"/>
      <c r="L463" s="27"/>
      <c r="M463" s="27"/>
    </row>
    <row r="464" spans="1:13" s="7" customFormat="1" ht="15.75" customHeight="1" x14ac:dyDescent="0.2">
      <c r="A464" s="94"/>
      <c r="B464" s="94"/>
      <c r="C464" s="95">
        <f t="shared" ref="C464:M464" si="1285">SUM(C462:C463)</f>
        <v>8760</v>
      </c>
      <c r="D464" s="95">
        <f t="shared" si="1285"/>
        <v>0</v>
      </c>
      <c r="E464" s="95">
        <f t="shared" si="1285"/>
        <v>0</v>
      </c>
      <c r="F464" s="95">
        <f t="shared" si="1285"/>
        <v>0</v>
      </c>
      <c r="G464" s="95">
        <f t="shared" si="1285"/>
        <v>8760</v>
      </c>
      <c r="H464" s="95">
        <f t="shared" si="1285"/>
        <v>0</v>
      </c>
      <c r="I464" s="95">
        <f t="shared" si="1285"/>
        <v>0</v>
      </c>
      <c r="J464" s="95">
        <f t="shared" si="1285"/>
        <v>0</v>
      </c>
      <c r="K464" s="95">
        <f t="shared" si="1285"/>
        <v>0</v>
      </c>
      <c r="L464" s="95">
        <f t="shared" si="1285"/>
        <v>0</v>
      </c>
      <c r="M464" s="95">
        <f t="shared" si="1285"/>
        <v>0</v>
      </c>
    </row>
    <row r="465" spans="1:13" s="58" customFormat="1" ht="15.75" customHeight="1" x14ac:dyDescent="0.2">
      <c r="A465" s="54" t="s">
        <v>79</v>
      </c>
      <c r="B465" s="60" t="s">
        <v>223</v>
      </c>
      <c r="C465" s="56">
        <f>SUM(D465,G465,H465:M465)</f>
        <v>50091</v>
      </c>
      <c r="D465" s="56">
        <f>SUM(E465:F465)</f>
        <v>4291</v>
      </c>
      <c r="E465" s="56">
        <v>3458</v>
      </c>
      <c r="F465" s="56">
        <v>833</v>
      </c>
      <c r="G465" s="56">
        <v>45800</v>
      </c>
      <c r="H465" s="56"/>
      <c r="I465" s="56"/>
      <c r="J465" s="56"/>
      <c r="K465" s="57"/>
      <c r="L465" s="57"/>
      <c r="M465" s="57"/>
    </row>
    <row r="466" spans="1:13" s="7" customFormat="1" ht="15.75" customHeight="1" x14ac:dyDescent="0.2">
      <c r="A466" s="25"/>
      <c r="B466" s="25"/>
      <c r="C466" s="27">
        <f>D466+G466+H466+I466+J466+K466+L466+M466</f>
        <v>0</v>
      </c>
      <c r="D466" s="27">
        <f>SUM(E466,F466)</f>
        <v>0</v>
      </c>
      <c r="E466" s="28"/>
      <c r="F466" s="29"/>
      <c r="G466" s="29"/>
      <c r="H466" s="27"/>
      <c r="I466" s="27"/>
      <c r="J466" s="27"/>
      <c r="K466" s="27"/>
      <c r="L466" s="27"/>
      <c r="M466" s="27"/>
    </row>
    <row r="467" spans="1:13" s="7" customFormat="1" ht="15.75" customHeight="1" x14ac:dyDescent="0.2">
      <c r="A467" s="94"/>
      <c r="B467" s="94"/>
      <c r="C467" s="95">
        <f t="shared" ref="C467:M467" si="1286">SUM(C465:C466)</f>
        <v>50091</v>
      </c>
      <c r="D467" s="95">
        <f t="shared" si="1286"/>
        <v>4291</v>
      </c>
      <c r="E467" s="95">
        <f t="shared" si="1286"/>
        <v>3458</v>
      </c>
      <c r="F467" s="95">
        <f t="shared" si="1286"/>
        <v>833</v>
      </c>
      <c r="G467" s="95">
        <f t="shared" si="1286"/>
        <v>45800</v>
      </c>
      <c r="H467" s="95">
        <f t="shared" si="1286"/>
        <v>0</v>
      </c>
      <c r="I467" s="95">
        <f t="shared" si="1286"/>
        <v>0</v>
      </c>
      <c r="J467" s="95">
        <f t="shared" si="1286"/>
        <v>0</v>
      </c>
      <c r="K467" s="95">
        <f t="shared" si="1286"/>
        <v>0</v>
      </c>
      <c r="L467" s="95">
        <f t="shared" si="1286"/>
        <v>0</v>
      </c>
      <c r="M467" s="95">
        <f t="shared" si="1286"/>
        <v>0</v>
      </c>
    </row>
    <row r="468" spans="1:13" s="58" customFormat="1" ht="15.75" customHeight="1" x14ac:dyDescent="0.2">
      <c r="A468" s="54" t="s">
        <v>79</v>
      </c>
      <c r="B468" s="60" t="s">
        <v>229</v>
      </c>
      <c r="C468" s="56">
        <f>SUM(D468,G468,H468:M468)</f>
        <v>29992</v>
      </c>
      <c r="D468" s="56">
        <f>SUM(E468:F468)</f>
        <v>2439</v>
      </c>
      <c r="E468" s="56">
        <v>1965</v>
      </c>
      <c r="F468" s="56">
        <v>474</v>
      </c>
      <c r="G468" s="56">
        <v>27553</v>
      </c>
      <c r="H468" s="56"/>
      <c r="I468" s="56"/>
      <c r="J468" s="56"/>
      <c r="K468" s="57"/>
      <c r="L468" s="57"/>
      <c r="M468" s="57"/>
    </row>
    <row r="469" spans="1:13" s="7" customFormat="1" ht="15.75" customHeight="1" x14ac:dyDescent="0.2">
      <c r="A469" s="25"/>
      <c r="B469" s="25"/>
      <c r="C469" s="27">
        <f>D469+G469+H469+I469+J469+K469+L469+M469</f>
        <v>0</v>
      </c>
      <c r="D469" s="27">
        <f>SUM(E469,F469)</f>
        <v>0</v>
      </c>
      <c r="E469" s="28"/>
      <c r="F469" s="29"/>
      <c r="G469" s="29"/>
      <c r="H469" s="27"/>
      <c r="I469" s="27"/>
      <c r="J469" s="27"/>
      <c r="K469" s="27"/>
      <c r="L469" s="27"/>
      <c r="M469" s="27"/>
    </row>
    <row r="470" spans="1:13" s="7" customFormat="1" ht="15.75" customHeight="1" x14ac:dyDescent="0.2">
      <c r="A470" s="94"/>
      <c r="B470" s="94"/>
      <c r="C470" s="95">
        <f t="shared" ref="C470:M470" si="1287">SUM(C468:C469)</f>
        <v>29992</v>
      </c>
      <c r="D470" s="95">
        <f t="shared" si="1287"/>
        <v>2439</v>
      </c>
      <c r="E470" s="95">
        <f t="shared" si="1287"/>
        <v>1965</v>
      </c>
      <c r="F470" s="95">
        <f t="shared" si="1287"/>
        <v>474</v>
      </c>
      <c r="G470" s="95">
        <f t="shared" si="1287"/>
        <v>27553</v>
      </c>
      <c r="H470" s="95">
        <f t="shared" si="1287"/>
        <v>0</v>
      </c>
      <c r="I470" s="95">
        <f t="shared" si="1287"/>
        <v>0</v>
      </c>
      <c r="J470" s="95">
        <f t="shared" si="1287"/>
        <v>0</v>
      </c>
      <c r="K470" s="95">
        <f t="shared" si="1287"/>
        <v>0</v>
      </c>
      <c r="L470" s="95">
        <f t="shared" si="1287"/>
        <v>0</v>
      </c>
      <c r="M470" s="95">
        <f t="shared" si="1287"/>
        <v>0</v>
      </c>
    </row>
    <row r="471" spans="1:13" s="7" customFormat="1" ht="15.75" customHeight="1" x14ac:dyDescent="0.2">
      <c r="A471" s="25" t="s">
        <v>79</v>
      </c>
      <c r="B471" s="26" t="s">
        <v>77</v>
      </c>
      <c r="C471" s="56">
        <f t="shared" si="1088"/>
        <v>115350</v>
      </c>
      <c r="D471" s="61">
        <f t="shared" si="1109"/>
        <v>19375</v>
      </c>
      <c r="E471" s="61">
        <v>15755</v>
      </c>
      <c r="F471" s="61">
        <v>3620</v>
      </c>
      <c r="G471" s="61">
        <v>89161</v>
      </c>
      <c r="H471" s="61">
        <v>6270</v>
      </c>
      <c r="I471" s="61"/>
      <c r="J471" s="61"/>
      <c r="K471" s="29"/>
      <c r="L471" s="29">
        <v>544</v>
      </c>
      <c r="M471" s="29"/>
    </row>
    <row r="472" spans="1:13" s="7" customFormat="1" ht="15.75" customHeight="1" x14ac:dyDescent="0.2">
      <c r="A472" s="25"/>
      <c r="B472" s="25"/>
      <c r="C472" s="27">
        <f>D472+G472+H472+I472+J472+K472+L472+M472</f>
        <v>4728</v>
      </c>
      <c r="D472" s="27">
        <f>SUM(E472,F472)</f>
        <v>5063</v>
      </c>
      <c r="E472" s="28">
        <v>4437</v>
      </c>
      <c r="F472" s="29">
        <v>626</v>
      </c>
      <c r="G472" s="29">
        <v>-423</v>
      </c>
      <c r="H472" s="27">
        <v>88</v>
      </c>
      <c r="I472" s="27"/>
      <c r="J472" s="27"/>
      <c r="K472" s="27"/>
      <c r="L472" s="27"/>
      <c r="M472" s="27"/>
    </row>
    <row r="473" spans="1:13" s="7" customFormat="1" ht="15.75" customHeight="1" x14ac:dyDescent="0.2">
      <c r="A473" s="94"/>
      <c r="B473" s="94"/>
      <c r="C473" s="95">
        <f t="shared" ref="C473:M473" si="1288">SUM(C471:C472)</f>
        <v>120078</v>
      </c>
      <c r="D473" s="95">
        <f t="shared" si="1288"/>
        <v>24438</v>
      </c>
      <c r="E473" s="95">
        <f t="shared" si="1288"/>
        <v>20192</v>
      </c>
      <c r="F473" s="95">
        <f t="shared" si="1288"/>
        <v>4246</v>
      </c>
      <c r="G473" s="95">
        <f t="shared" si="1288"/>
        <v>88738</v>
      </c>
      <c r="H473" s="95">
        <f t="shared" si="1288"/>
        <v>6358</v>
      </c>
      <c r="I473" s="95">
        <f t="shared" si="1288"/>
        <v>0</v>
      </c>
      <c r="J473" s="95">
        <f t="shared" si="1288"/>
        <v>0</v>
      </c>
      <c r="K473" s="95">
        <f t="shared" si="1288"/>
        <v>0</v>
      </c>
      <c r="L473" s="95">
        <f t="shared" si="1288"/>
        <v>544</v>
      </c>
      <c r="M473" s="95">
        <f t="shared" si="1288"/>
        <v>0</v>
      </c>
    </row>
    <row r="474" spans="1:13" s="7" customFormat="1" ht="36.75" customHeight="1" x14ac:dyDescent="0.2">
      <c r="A474" s="25" t="s">
        <v>79</v>
      </c>
      <c r="B474" s="26" t="s">
        <v>78</v>
      </c>
      <c r="C474" s="56">
        <f t="shared" si="1088"/>
        <v>334659</v>
      </c>
      <c r="D474" s="61">
        <f t="shared" si="1109"/>
        <v>0</v>
      </c>
      <c r="E474" s="61"/>
      <c r="F474" s="61"/>
      <c r="G474" s="61"/>
      <c r="H474" s="61"/>
      <c r="I474" s="61"/>
      <c r="J474" s="61"/>
      <c r="K474" s="29"/>
      <c r="L474" s="29">
        <v>334659</v>
      </c>
      <c r="M474" s="29"/>
    </row>
    <row r="475" spans="1:13" s="7" customFormat="1" ht="15.75" customHeight="1" x14ac:dyDescent="0.2">
      <c r="A475" s="25"/>
      <c r="B475" s="25"/>
      <c r="C475" s="27">
        <f>D475+G475+H475+I475+J475+K475+L475+M475</f>
        <v>2011</v>
      </c>
      <c r="D475" s="27">
        <f>SUM(E475,F475)</f>
        <v>0</v>
      </c>
      <c r="E475" s="28"/>
      <c r="F475" s="29"/>
      <c r="G475" s="29"/>
      <c r="H475" s="27"/>
      <c r="I475" s="27"/>
      <c r="J475" s="27"/>
      <c r="K475" s="27"/>
      <c r="L475" s="27">
        <v>2011</v>
      </c>
      <c r="M475" s="27"/>
    </row>
    <row r="476" spans="1:13" s="7" customFormat="1" ht="15.75" customHeight="1" x14ac:dyDescent="0.2">
      <c r="A476" s="94"/>
      <c r="B476" s="94"/>
      <c r="C476" s="95">
        <f t="shared" ref="C476:M476" si="1289">SUM(C474:C475)</f>
        <v>336670</v>
      </c>
      <c r="D476" s="95">
        <f t="shared" si="1289"/>
        <v>0</v>
      </c>
      <c r="E476" s="95">
        <f t="shared" si="1289"/>
        <v>0</v>
      </c>
      <c r="F476" s="95">
        <f t="shared" si="1289"/>
        <v>0</v>
      </c>
      <c r="G476" s="95">
        <f t="shared" si="1289"/>
        <v>0</v>
      </c>
      <c r="H476" s="95">
        <f t="shared" si="1289"/>
        <v>0</v>
      </c>
      <c r="I476" s="95">
        <f t="shared" si="1289"/>
        <v>0</v>
      </c>
      <c r="J476" s="95">
        <f t="shared" si="1289"/>
        <v>0</v>
      </c>
      <c r="K476" s="95">
        <f t="shared" si="1289"/>
        <v>0</v>
      </c>
      <c r="L476" s="95">
        <f t="shared" si="1289"/>
        <v>336670</v>
      </c>
      <c r="M476" s="95">
        <f t="shared" si="1289"/>
        <v>0</v>
      </c>
    </row>
    <row r="477" spans="1:13" s="7" customFormat="1" ht="15.75" customHeight="1" x14ac:dyDescent="0.2">
      <c r="A477" s="54" t="s">
        <v>79</v>
      </c>
      <c r="B477" s="55" t="s">
        <v>198</v>
      </c>
      <c r="C477" s="56">
        <f>SUM(D477,G477,H477:M477)</f>
        <v>3459537</v>
      </c>
      <c r="D477" s="56">
        <f>SUM(E477:F477)</f>
        <v>0</v>
      </c>
      <c r="E477" s="56"/>
      <c r="F477" s="56"/>
      <c r="G477" s="56"/>
      <c r="H477" s="56"/>
      <c r="I477" s="56"/>
      <c r="J477" s="56">
        <v>3459537</v>
      </c>
      <c r="K477" s="57"/>
      <c r="L477" s="57"/>
      <c r="M477" s="57"/>
    </row>
    <row r="478" spans="1:13" s="7" customFormat="1" ht="15.75" customHeight="1" x14ac:dyDescent="0.2">
      <c r="A478" s="25"/>
      <c r="B478" s="25"/>
      <c r="C478" s="27">
        <f>D478+G478+H478+I478+J478+K478+L478+M478</f>
        <v>508</v>
      </c>
      <c r="D478" s="27">
        <f>SUM(E478,F478)</f>
        <v>0</v>
      </c>
      <c r="E478" s="28"/>
      <c r="F478" s="29"/>
      <c r="G478" s="29">
        <v>508</v>
      </c>
      <c r="H478" s="27"/>
      <c r="I478" s="27"/>
      <c r="J478" s="27"/>
      <c r="K478" s="27"/>
      <c r="L478" s="27"/>
      <c r="M478" s="27"/>
    </row>
    <row r="479" spans="1:13" s="7" customFormat="1" ht="15.75" customHeight="1" x14ac:dyDescent="0.2">
      <c r="A479" s="94"/>
      <c r="B479" s="94"/>
      <c r="C479" s="95">
        <f t="shared" ref="C479:M479" si="1290">SUM(C477:C478)</f>
        <v>3460045</v>
      </c>
      <c r="D479" s="95">
        <f t="shared" si="1290"/>
        <v>0</v>
      </c>
      <c r="E479" s="95">
        <f t="shared" si="1290"/>
        <v>0</v>
      </c>
      <c r="F479" s="95">
        <f t="shared" si="1290"/>
        <v>0</v>
      </c>
      <c r="G479" s="95">
        <f t="shared" si="1290"/>
        <v>508</v>
      </c>
      <c r="H479" s="95">
        <f t="shared" si="1290"/>
        <v>0</v>
      </c>
      <c r="I479" s="95">
        <f t="shared" si="1290"/>
        <v>0</v>
      </c>
      <c r="J479" s="95">
        <f t="shared" si="1290"/>
        <v>3459537</v>
      </c>
      <c r="K479" s="95">
        <f t="shared" si="1290"/>
        <v>0</v>
      </c>
      <c r="L479" s="95">
        <f t="shared" si="1290"/>
        <v>0</v>
      </c>
      <c r="M479" s="95">
        <f t="shared" si="1290"/>
        <v>0</v>
      </c>
    </row>
    <row r="480" spans="1:13" s="7" customFormat="1" ht="15.75" customHeight="1" x14ac:dyDescent="0.2">
      <c r="A480" s="25" t="s">
        <v>75</v>
      </c>
      <c r="B480" s="26" t="s">
        <v>81</v>
      </c>
      <c r="C480" s="56">
        <f>SUM(D480,G480,H480:M480)</f>
        <v>423997</v>
      </c>
      <c r="D480" s="29">
        <f>SUM(E480:F480)</f>
        <v>183903</v>
      </c>
      <c r="E480" s="29">
        <v>144898</v>
      </c>
      <c r="F480" s="29">
        <v>39005</v>
      </c>
      <c r="G480" s="29">
        <v>162509</v>
      </c>
      <c r="H480" s="29"/>
      <c r="I480" s="29"/>
      <c r="J480" s="29">
        <v>11387</v>
      </c>
      <c r="K480" s="29">
        <v>66198</v>
      </c>
      <c r="L480" s="29"/>
      <c r="M480" s="29"/>
    </row>
    <row r="481" spans="1:13" s="7" customFormat="1" ht="15.75" customHeight="1" x14ac:dyDescent="0.2">
      <c r="A481" s="25"/>
      <c r="B481" s="25"/>
      <c r="C481" s="27">
        <f>D481+G481+H481+I481+J481+K481+L481+M481</f>
        <v>-222</v>
      </c>
      <c r="D481" s="27">
        <f>SUM(E481,F481)</f>
        <v>0</v>
      </c>
      <c r="E481" s="28"/>
      <c r="F481" s="29"/>
      <c r="G481" s="29">
        <v>-222</v>
      </c>
      <c r="H481" s="27"/>
      <c r="I481" s="27"/>
      <c r="J481" s="27"/>
      <c r="K481" s="27"/>
      <c r="L481" s="27"/>
      <c r="M481" s="27"/>
    </row>
    <row r="482" spans="1:13" s="7" customFormat="1" ht="15.75" customHeight="1" x14ac:dyDescent="0.2">
      <c r="A482" s="94"/>
      <c r="B482" s="94"/>
      <c r="C482" s="95">
        <f t="shared" ref="C482:M482" si="1291">SUM(C480:C481)</f>
        <v>423775</v>
      </c>
      <c r="D482" s="95">
        <f t="shared" si="1291"/>
        <v>183903</v>
      </c>
      <c r="E482" s="95">
        <f t="shared" si="1291"/>
        <v>144898</v>
      </c>
      <c r="F482" s="95">
        <f t="shared" si="1291"/>
        <v>39005</v>
      </c>
      <c r="G482" s="95">
        <f t="shared" si="1291"/>
        <v>162287</v>
      </c>
      <c r="H482" s="95">
        <f t="shared" si="1291"/>
        <v>0</v>
      </c>
      <c r="I482" s="95">
        <f t="shared" si="1291"/>
        <v>0</v>
      </c>
      <c r="J482" s="95">
        <f t="shared" si="1291"/>
        <v>11387</v>
      </c>
      <c r="K482" s="95">
        <f t="shared" si="1291"/>
        <v>66198</v>
      </c>
      <c r="L482" s="95">
        <f t="shared" si="1291"/>
        <v>0</v>
      </c>
      <c r="M482" s="95">
        <f t="shared" si="1291"/>
        <v>0</v>
      </c>
    </row>
    <row r="483" spans="1:13" s="7" customFormat="1" ht="15.75" customHeight="1" x14ac:dyDescent="0.2">
      <c r="A483" s="25" t="s">
        <v>79</v>
      </c>
      <c r="B483" s="50" t="s">
        <v>227</v>
      </c>
      <c r="C483" s="56">
        <f>SUM(D483,G483,H483:M483)</f>
        <v>239333</v>
      </c>
      <c r="D483" s="29">
        <f>SUM(E483:F483)</f>
        <v>0</v>
      </c>
      <c r="E483" s="29"/>
      <c r="F483" s="29"/>
      <c r="G483" s="29">
        <v>239333</v>
      </c>
      <c r="H483" s="29"/>
      <c r="I483" s="29"/>
      <c r="J483" s="29">
        <v>0</v>
      </c>
      <c r="K483" s="29"/>
      <c r="L483" s="29"/>
      <c r="M483" s="29"/>
    </row>
    <row r="484" spans="1:13" s="7" customFormat="1" ht="18.75" customHeight="1" x14ac:dyDescent="0.2">
      <c r="A484" s="25"/>
      <c r="B484" s="25"/>
      <c r="C484" s="27">
        <f>D484+G484+H484+I484+J484+K484+L484+M484</f>
        <v>0</v>
      </c>
      <c r="D484" s="27">
        <f>SUM(E484,F484)</f>
        <v>0</v>
      </c>
      <c r="E484" s="28"/>
      <c r="F484" s="29"/>
      <c r="G484" s="29">
        <v>-32164</v>
      </c>
      <c r="H484" s="27"/>
      <c r="I484" s="27"/>
      <c r="J484" s="27">
        <v>32164</v>
      </c>
      <c r="K484" s="27"/>
      <c r="L484" s="27"/>
      <c r="M484" s="27"/>
    </row>
    <row r="485" spans="1:13" s="7" customFormat="1" ht="15.75" customHeight="1" x14ac:dyDescent="0.2">
      <c r="A485" s="94"/>
      <c r="B485" s="94"/>
      <c r="C485" s="95">
        <f t="shared" ref="C485:M485" si="1292">SUM(C483:C484)</f>
        <v>239333</v>
      </c>
      <c r="D485" s="95">
        <f t="shared" si="1292"/>
        <v>0</v>
      </c>
      <c r="E485" s="95">
        <f t="shared" si="1292"/>
        <v>0</v>
      </c>
      <c r="F485" s="95">
        <f t="shared" si="1292"/>
        <v>0</v>
      </c>
      <c r="G485" s="95">
        <f t="shared" si="1292"/>
        <v>207169</v>
      </c>
      <c r="H485" s="95">
        <f t="shared" si="1292"/>
        <v>0</v>
      </c>
      <c r="I485" s="95">
        <f t="shared" si="1292"/>
        <v>0</v>
      </c>
      <c r="J485" s="95">
        <f t="shared" si="1292"/>
        <v>32164</v>
      </c>
      <c r="K485" s="95">
        <f t="shared" si="1292"/>
        <v>0</v>
      </c>
      <c r="L485" s="95">
        <f t="shared" si="1292"/>
        <v>0</v>
      </c>
      <c r="M485" s="95">
        <f t="shared" si="1292"/>
        <v>0</v>
      </c>
    </row>
    <row r="486" spans="1:13" s="7" customFormat="1" ht="24.75" customHeight="1" x14ac:dyDescent="0.2">
      <c r="A486" s="25" t="s">
        <v>79</v>
      </c>
      <c r="B486" s="57" t="s">
        <v>199</v>
      </c>
      <c r="C486" s="56">
        <f>SUM(D486,G486,H486:M486)</f>
        <v>41530</v>
      </c>
      <c r="D486" s="29">
        <f>SUM(E486:F486)</f>
        <v>24893</v>
      </c>
      <c r="E486" s="56">
        <v>20060</v>
      </c>
      <c r="F486" s="56">
        <v>4833</v>
      </c>
      <c r="G486" s="56">
        <v>16637</v>
      </c>
      <c r="H486" s="56"/>
      <c r="I486" s="56"/>
      <c r="J486" s="56"/>
      <c r="K486" s="57"/>
      <c r="L486" s="57"/>
      <c r="M486" s="57"/>
    </row>
    <row r="487" spans="1:13" s="7" customFormat="1" ht="15.75" customHeight="1" x14ac:dyDescent="0.2">
      <c r="A487" s="25"/>
      <c r="B487" s="25"/>
      <c r="C487" s="27">
        <f>D487+G487+H487+I487+J487+K487+L487+M487</f>
        <v>16973</v>
      </c>
      <c r="D487" s="27">
        <f>SUM(E487,F487)</f>
        <v>13918</v>
      </c>
      <c r="E487" s="28">
        <v>11200</v>
      </c>
      <c r="F487" s="29">
        <v>2718</v>
      </c>
      <c r="G487" s="29">
        <v>3055</v>
      </c>
      <c r="H487" s="27"/>
      <c r="I487" s="27"/>
      <c r="J487" s="27"/>
      <c r="K487" s="27"/>
      <c r="L487" s="27"/>
      <c r="M487" s="27"/>
    </row>
    <row r="488" spans="1:13" s="7" customFormat="1" ht="15.75" customHeight="1" x14ac:dyDescent="0.2">
      <c r="A488" s="94"/>
      <c r="B488" s="94"/>
      <c r="C488" s="95">
        <f t="shared" ref="C488:M488" si="1293">SUM(C486:C487)</f>
        <v>58503</v>
      </c>
      <c r="D488" s="95">
        <f t="shared" si="1293"/>
        <v>38811</v>
      </c>
      <c r="E488" s="95">
        <f t="shared" si="1293"/>
        <v>31260</v>
      </c>
      <c r="F488" s="95">
        <f t="shared" si="1293"/>
        <v>7551</v>
      </c>
      <c r="G488" s="95">
        <f t="shared" si="1293"/>
        <v>19692</v>
      </c>
      <c r="H488" s="95">
        <f t="shared" si="1293"/>
        <v>0</v>
      </c>
      <c r="I488" s="95">
        <f t="shared" si="1293"/>
        <v>0</v>
      </c>
      <c r="J488" s="95">
        <f t="shared" si="1293"/>
        <v>0</v>
      </c>
      <c r="K488" s="95">
        <f t="shared" si="1293"/>
        <v>0</v>
      </c>
      <c r="L488" s="95">
        <f t="shared" si="1293"/>
        <v>0</v>
      </c>
      <c r="M488" s="95">
        <f t="shared" si="1293"/>
        <v>0</v>
      </c>
    </row>
    <row r="489" spans="1:13" s="7" customFormat="1" ht="24.75" customHeight="1" x14ac:dyDescent="0.2">
      <c r="A489" s="25" t="s">
        <v>79</v>
      </c>
      <c r="B489" s="26" t="s">
        <v>154</v>
      </c>
      <c r="C489" s="56">
        <f t="shared" si="1088"/>
        <v>204833</v>
      </c>
      <c r="D489" s="29">
        <f t="shared" si="1109"/>
        <v>132220</v>
      </c>
      <c r="E489" s="29">
        <v>106738</v>
      </c>
      <c r="F489" s="29">
        <v>25482</v>
      </c>
      <c r="G489" s="29">
        <v>68853</v>
      </c>
      <c r="H489" s="29"/>
      <c r="I489" s="29"/>
      <c r="J489" s="29">
        <v>3760</v>
      </c>
      <c r="K489" s="29"/>
      <c r="L489" s="29"/>
      <c r="M489" s="29"/>
    </row>
    <row r="490" spans="1:13" s="7" customFormat="1" ht="15.75" customHeight="1" x14ac:dyDescent="0.2">
      <c r="A490" s="25"/>
      <c r="B490" s="25"/>
      <c r="C490" s="27">
        <f>D490+G490+H490+I490+J490+K490+L490+M490</f>
        <v>0</v>
      </c>
      <c r="D490" s="27">
        <f>SUM(E490,F490)</f>
        <v>600</v>
      </c>
      <c r="E490" s="28"/>
      <c r="F490" s="29">
        <v>600</v>
      </c>
      <c r="G490" s="29">
        <v>-932</v>
      </c>
      <c r="H490" s="27"/>
      <c r="I490" s="27"/>
      <c r="J490" s="27">
        <v>332</v>
      </c>
      <c r="K490" s="27"/>
      <c r="L490" s="27"/>
      <c r="M490" s="27"/>
    </row>
    <row r="491" spans="1:13" s="7" customFormat="1" ht="15.75" customHeight="1" x14ac:dyDescent="0.2">
      <c r="A491" s="94"/>
      <c r="B491" s="94"/>
      <c r="C491" s="95">
        <f t="shared" ref="C491:M491" si="1294">SUM(C489:C490)</f>
        <v>204833</v>
      </c>
      <c r="D491" s="95">
        <f t="shared" si="1294"/>
        <v>132820</v>
      </c>
      <c r="E491" s="95">
        <f t="shared" si="1294"/>
        <v>106738</v>
      </c>
      <c r="F491" s="95">
        <f t="shared" si="1294"/>
        <v>26082</v>
      </c>
      <c r="G491" s="95">
        <f t="shared" si="1294"/>
        <v>67921</v>
      </c>
      <c r="H491" s="95">
        <f t="shared" si="1294"/>
        <v>0</v>
      </c>
      <c r="I491" s="95">
        <f t="shared" si="1294"/>
        <v>0</v>
      </c>
      <c r="J491" s="95">
        <f t="shared" si="1294"/>
        <v>4092</v>
      </c>
      <c r="K491" s="95">
        <f t="shared" si="1294"/>
        <v>0</v>
      </c>
      <c r="L491" s="95">
        <f t="shared" si="1294"/>
        <v>0</v>
      </c>
      <c r="M491" s="95">
        <f t="shared" si="1294"/>
        <v>0</v>
      </c>
    </row>
    <row r="492" spans="1:13" s="58" customFormat="1" ht="15.75" customHeight="1" x14ac:dyDescent="0.2">
      <c r="A492" s="25" t="s">
        <v>79</v>
      </c>
      <c r="B492" s="57" t="s">
        <v>165</v>
      </c>
      <c r="C492" s="56">
        <f>SUM(D492,G492,H492:M492)</f>
        <v>48918</v>
      </c>
      <c r="D492" s="29">
        <f>SUM(E492:F492)</f>
        <v>24818</v>
      </c>
      <c r="E492" s="56">
        <v>20000</v>
      </c>
      <c r="F492" s="56">
        <v>4818</v>
      </c>
      <c r="G492" s="56">
        <v>15100</v>
      </c>
      <c r="H492" s="57"/>
      <c r="I492" s="57"/>
      <c r="J492" s="57"/>
      <c r="K492" s="57">
        <v>9000</v>
      </c>
      <c r="L492" s="57"/>
      <c r="M492" s="57"/>
    </row>
    <row r="493" spans="1:13" s="7" customFormat="1" ht="15.75" customHeight="1" x14ac:dyDescent="0.2">
      <c r="A493" s="25"/>
      <c r="B493" s="25"/>
      <c r="C493" s="27">
        <f>D493+G493+H493+I493+J493+K493+L493+M493</f>
        <v>0</v>
      </c>
      <c r="D493" s="27">
        <f>SUM(E493,F493)</f>
        <v>-900</v>
      </c>
      <c r="E493" s="28">
        <v>-900</v>
      </c>
      <c r="F493" s="29"/>
      <c r="G493" s="29"/>
      <c r="H493" s="27"/>
      <c r="I493" s="27"/>
      <c r="J493" s="27"/>
      <c r="K493" s="27">
        <v>900</v>
      </c>
      <c r="L493" s="27"/>
      <c r="M493" s="27"/>
    </row>
    <row r="494" spans="1:13" s="7" customFormat="1" ht="15.75" customHeight="1" x14ac:dyDescent="0.2">
      <c r="A494" s="94"/>
      <c r="B494" s="94"/>
      <c r="C494" s="95">
        <f t="shared" ref="C494:M494" si="1295">SUM(C492:C493)</f>
        <v>48918</v>
      </c>
      <c r="D494" s="95">
        <f t="shared" si="1295"/>
        <v>23918</v>
      </c>
      <c r="E494" s="95">
        <f t="shared" si="1295"/>
        <v>19100</v>
      </c>
      <c r="F494" s="95">
        <f t="shared" si="1295"/>
        <v>4818</v>
      </c>
      <c r="G494" s="95">
        <f t="shared" si="1295"/>
        <v>15100</v>
      </c>
      <c r="H494" s="95">
        <f t="shared" si="1295"/>
        <v>0</v>
      </c>
      <c r="I494" s="95">
        <f t="shared" si="1295"/>
        <v>0</v>
      </c>
      <c r="J494" s="95">
        <f t="shared" si="1295"/>
        <v>0</v>
      </c>
      <c r="K494" s="95">
        <f t="shared" si="1295"/>
        <v>9900</v>
      </c>
      <c r="L494" s="95">
        <f t="shared" si="1295"/>
        <v>0</v>
      </c>
      <c r="M494" s="95">
        <f t="shared" si="1295"/>
        <v>0</v>
      </c>
    </row>
    <row r="495" spans="1:13" s="58" customFormat="1" ht="15.75" customHeight="1" x14ac:dyDescent="0.2">
      <c r="A495" s="25" t="s">
        <v>79</v>
      </c>
      <c r="B495" s="57" t="s">
        <v>204</v>
      </c>
      <c r="C495" s="56">
        <f t="shared" si="1088"/>
        <v>187944</v>
      </c>
      <c r="D495" s="29">
        <f t="shared" si="1109"/>
        <v>4750</v>
      </c>
      <c r="E495" s="56">
        <v>3827</v>
      </c>
      <c r="F495" s="56">
        <v>923</v>
      </c>
      <c r="G495" s="56">
        <v>9932</v>
      </c>
      <c r="H495" s="56"/>
      <c r="I495" s="56"/>
      <c r="J495" s="56">
        <v>4500</v>
      </c>
      <c r="K495" s="57"/>
      <c r="L495" s="57">
        <v>168762</v>
      </c>
      <c r="M495" s="57"/>
    </row>
    <row r="496" spans="1:13" s="7" customFormat="1" ht="15.75" customHeight="1" x14ac:dyDescent="0.2">
      <c r="A496" s="25"/>
      <c r="B496" s="25"/>
      <c r="C496" s="27">
        <f>D496+G496+H496+I496+J496+K496+L496+M496</f>
        <v>-76201</v>
      </c>
      <c r="D496" s="27">
        <f>SUM(E496,F496)</f>
        <v>0</v>
      </c>
      <c r="E496" s="28"/>
      <c r="F496" s="29"/>
      <c r="G496" s="29">
        <v>-5567</v>
      </c>
      <c r="H496" s="27"/>
      <c r="I496" s="27"/>
      <c r="J496" s="27">
        <v>-3003</v>
      </c>
      <c r="K496" s="27"/>
      <c r="L496" s="27">
        <v>-67631</v>
      </c>
      <c r="M496" s="27"/>
    </row>
    <row r="497" spans="1:13" s="7" customFormat="1" ht="15.75" customHeight="1" x14ac:dyDescent="0.2">
      <c r="A497" s="94"/>
      <c r="B497" s="94"/>
      <c r="C497" s="95">
        <f t="shared" ref="C497:M497" si="1296">SUM(C495:C496)</f>
        <v>111743</v>
      </c>
      <c r="D497" s="95">
        <f t="shared" si="1296"/>
        <v>4750</v>
      </c>
      <c r="E497" s="95">
        <f t="shared" si="1296"/>
        <v>3827</v>
      </c>
      <c r="F497" s="95">
        <f t="shared" si="1296"/>
        <v>923</v>
      </c>
      <c r="G497" s="95">
        <f t="shared" si="1296"/>
        <v>4365</v>
      </c>
      <c r="H497" s="95">
        <f t="shared" si="1296"/>
        <v>0</v>
      </c>
      <c r="I497" s="95">
        <f t="shared" si="1296"/>
        <v>0</v>
      </c>
      <c r="J497" s="95">
        <f t="shared" si="1296"/>
        <v>1497</v>
      </c>
      <c r="K497" s="95">
        <f t="shared" si="1296"/>
        <v>0</v>
      </c>
      <c r="L497" s="95">
        <f t="shared" si="1296"/>
        <v>101131</v>
      </c>
      <c r="M497" s="95">
        <f t="shared" si="1296"/>
        <v>0</v>
      </c>
    </row>
    <row r="498" spans="1:13" s="58" customFormat="1" ht="15.75" customHeight="1" x14ac:dyDescent="0.2">
      <c r="A498" s="25" t="s">
        <v>232</v>
      </c>
      <c r="B498" s="57" t="s">
        <v>233</v>
      </c>
      <c r="C498" s="56">
        <f t="shared" si="1088"/>
        <v>137809</v>
      </c>
      <c r="D498" s="29">
        <f t="shared" si="1109"/>
        <v>28673</v>
      </c>
      <c r="E498" s="56">
        <v>23107</v>
      </c>
      <c r="F498" s="56">
        <v>5566</v>
      </c>
      <c r="G498" s="56">
        <v>29232</v>
      </c>
      <c r="H498" s="56"/>
      <c r="I498" s="56"/>
      <c r="J498" s="56">
        <v>29685</v>
      </c>
      <c r="K498" s="57"/>
      <c r="L498" s="57">
        <v>50219</v>
      </c>
      <c r="M498" s="57"/>
    </row>
    <row r="499" spans="1:13" s="7" customFormat="1" ht="15.75" customHeight="1" x14ac:dyDescent="0.2">
      <c r="A499" s="25"/>
      <c r="B499" s="25"/>
      <c r="C499" s="27">
        <f>D499+G499+H499+I499+J499+K499+L499+M499</f>
        <v>-3238</v>
      </c>
      <c r="D499" s="27">
        <f>SUM(E499,F499)</f>
        <v>0</v>
      </c>
      <c r="E499" s="28"/>
      <c r="F499" s="29"/>
      <c r="G499" s="29">
        <v>-3238</v>
      </c>
      <c r="H499" s="27"/>
      <c r="I499" s="27"/>
      <c r="J499" s="27"/>
      <c r="K499" s="27"/>
      <c r="L499" s="27"/>
      <c r="M499" s="27"/>
    </row>
    <row r="500" spans="1:13" s="7" customFormat="1" ht="15.75" customHeight="1" x14ac:dyDescent="0.2">
      <c r="A500" s="94"/>
      <c r="B500" s="94"/>
      <c r="C500" s="95">
        <f t="shared" ref="C500:M500" si="1297">SUM(C498:C499)</f>
        <v>134571</v>
      </c>
      <c r="D500" s="95">
        <f t="shared" si="1297"/>
        <v>28673</v>
      </c>
      <c r="E500" s="95">
        <f t="shared" si="1297"/>
        <v>23107</v>
      </c>
      <c r="F500" s="95">
        <f t="shared" si="1297"/>
        <v>5566</v>
      </c>
      <c r="G500" s="95">
        <f t="shared" si="1297"/>
        <v>25994</v>
      </c>
      <c r="H500" s="95">
        <f t="shared" si="1297"/>
        <v>0</v>
      </c>
      <c r="I500" s="95">
        <f t="shared" si="1297"/>
        <v>0</v>
      </c>
      <c r="J500" s="95">
        <f t="shared" si="1297"/>
        <v>29685</v>
      </c>
      <c r="K500" s="95">
        <f t="shared" si="1297"/>
        <v>0</v>
      </c>
      <c r="L500" s="95">
        <f t="shared" si="1297"/>
        <v>50219</v>
      </c>
      <c r="M500" s="95">
        <f t="shared" si="1297"/>
        <v>0</v>
      </c>
    </row>
    <row r="501" spans="1:13" s="58" customFormat="1" ht="15.75" customHeight="1" x14ac:dyDescent="0.2">
      <c r="A501" s="25" t="s">
        <v>79</v>
      </c>
      <c r="B501" s="57" t="s">
        <v>230</v>
      </c>
      <c r="C501" s="56">
        <f t="shared" ref="C501" si="1298">SUM(D501,G501,H501:M501)</f>
        <v>25972</v>
      </c>
      <c r="D501" s="29">
        <f t="shared" ref="D501" si="1299">SUM(E501:F501)</f>
        <v>282</v>
      </c>
      <c r="E501" s="56">
        <v>229</v>
      </c>
      <c r="F501" s="56">
        <v>53</v>
      </c>
      <c r="G501" s="56">
        <v>25690</v>
      </c>
      <c r="H501" s="56"/>
      <c r="I501" s="56"/>
      <c r="J501" s="56"/>
      <c r="K501" s="57"/>
      <c r="L501" s="57"/>
      <c r="M501" s="57"/>
    </row>
    <row r="502" spans="1:13" s="7" customFormat="1" ht="15.75" customHeight="1" x14ac:dyDescent="0.2">
      <c r="A502" s="25"/>
      <c r="B502" s="25"/>
      <c r="C502" s="27">
        <f>D502+G502+H502+I502+J502+K502+L502+M502</f>
        <v>0</v>
      </c>
      <c r="D502" s="27">
        <f>SUM(E502,F502)</f>
        <v>0</v>
      </c>
      <c r="E502" s="28"/>
      <c r="F502" s="29"/>
      <c r="G502" s="29"/>
      <c r="H502" s="27"/>
      <c r="I502" s="27"/>
      <c r="J502" s="27"/>
      <c r="K502" s="27"/>
      <c r="L502" s="27"/>
      <c r="M502" s="27"/>
    </row>
    <row r="503" spans="1:13" s="7" customFormat="1" ht="15.75" customHeight="1" x14ac:dyDescent="0.2">
      <c r="A503" s="94"/>
      <c r="B503" s="94"/>
      <c r="C503" s="95">
        <f t="shared" ref="C503:M503" si="1300">SUM(C501:C502)</f>
        <v>25972</v>
      </c>
      <c r="D503" s="95">
        <f t="shared" si="1300"/>
        <v>282</v>
      </c>
      <c r="E503" s="95">
        <f t="shared" si="1300"/>
        <v>229</v>
      </c>
      <c r="F503" s="95">
        <f t="shared" si="1300"/>
        <v>53</v>
      </c>
      <c r="G503" s="95">
        <f t="shared" si="1300"/>
        <v>25690</v>
      </c>
      <c r="H503" s="95">
        <f t="shared" si="1300"/>
        <v>0</v>
      </c>
      <c r="I503" s="95">
        <f t="shared" si="1300"/>
        <v>0</v>
      </c>
      <c r="J503" s="95">
        <f t="shared" si="1300"/>
        <v>0</v>
      </c>
      <c r="K503" s="95">
        <f t="shared" si="1300"/>
        <v>0</v>
      </c>
      <c r="L503" s="95">
        <f t="shared" si="1300"/>
        <v>0</v>
      </c>
      <c r="M503" s="95">
        <f t="shared" si="1300"/>
        <v>0</v>
      </c>
    </row>
    <row r="504" spans="1:13" s="58" customFormat="1" ht="15.75" customHeight="1" x14ac:dyDescent="0.2">
      <c r="A504" s="62" t="s">
        <v>79</v>
      </c>
      <c r="B504" s="57" t="s">
        <v>251</v>
      </c>
      <c r="C504" s="56">
        <f t="shared" si="1088"/>
        <v>14394</v>
      </c>
      <c r="D504" s="29">
        <f t="shared" si="1109"/>
        <v>0</v>
      </c>
      <c r="E504" s="56"/>
      <c r="F504" s="56"/>
      <c r="G504" s="56">
        <v>14394</v>
      </c>
      <c r="H504" s="56"/>
      <c r="I504" s="56"/>
      <c r="J504" s="56"/>
      <c r="K504" s="57"/>
      <c r="L504" s="57"/>
      <c r="M504" s="57"/>
    </row>
    <row r="505" spans="1:13" s="7" customFormat="1" ht="15.75" customHeight="1" x14ac:dyDescent="0.2">
      <c r="A505" s="25"/>
      <c r="B505" s="25"/>
      <c r="C505" s="27">
        <f>D505+G505+H505+I505+J505+K505+L505+M505</f>
        <v>0</v>
      </c>
      <c r="D505" s="27">
        <f>SUM(E505,F505)</f>
        <v>0</v>
      </c>
      <c r="E505" s="28"/>
      <c r="F505" s="29"/>
      <c r="G505" s="29"/>
      <c r="H505" s="27"/>
      <c r="I505" s="27"/>
      <c r="J505" s="27"/>
      <c r="K505" s="27"/>
      <c r="L505" s="27"/>
      <c r="M505" s="27"/>
    </row>
    <row r="506" spans="1:13" s="7" customFormat="1" ht="15.75" customHeight="1" x14ac:dyDescent="0.2">
      <c r="A506" s="94"/>
      <c r="B506" s="94"/>
      <c r="C506" s="95">
        <f t="shared" ref="C506:M506" si="1301">SUM(C504:C505)</f>
        <v>14394</v>
      </c>
      <c r="D506" s="95">
        <f t="shared" si="1301"/>
        <v>0</v>
      </c>
      <c r="E506" s="95">
        <f t="shared" si="1301"/>
        <v>0</v>
      </c>
      <c r="F506" s="95">
        <f t="shared" si="1301"/>
        <v>0</v>
      </c>
      <c r="G506" s="95">
        <f t="shared" si="1301"/>
        <v>14394</v>
      </c>
      <c r="H506" s="95">
        <f t="shared" si="1301"/>
        <v>0</v>
      </c>
      <c r="I506" s="95">
        <f t="shared" si="1301"/>
        <v>0</v>
      </c>
      <c r="J506" s="95">
        <f t="shared" si="1301"/>
        <v>0</v>
      </c>
      <c r="K506" s="95">
        <f t="shared" si="1301"/>
        <v>0</v>
      </c>
      <c r="L506" s="95">
        <f t="shared" si="1301"/>
        <v>0</v>
      </c>
      <c r="M506" s="95">
        <f t="shared" si="1301"/>
        <v>0</v>
      </c>
    </row>
    <row r="507" spans="1:13" s="58" customFormat="1" ht="24" customHeight="1" x14ac:dyDescent="0.2">
      <c r="A507" s="79" t="s">
        <v>62</v>
      </c>
      <c r="B507" s="80" t="s">
        <v>253</v>
      </c>
      <c r="C507" s="81">
        <f t="shared" si="1088"/>
        <v>0</v>
      </c>
      <c r="D507" s="31">
        <f t="shared" si="1109"/>
        <v>0</v>
      </c>
      <c r="E507" s="88"/>
      <c r="F507" s="88"/>
      <c r="G507" s="81"/>
      <c r="H507" s="81"/>
      <c r="I507" s="81"/>
      <c r="J507" s="81"/>
      <c r="K507" s="80"/>
      <c r="L507" s="80"/>
      <c r="M507" s="80"/>
    </row>
    <row r="508" spans="1:13" s="7" customFormat="1" ht="15.75" customHeight="1" x14ac:dyDescent="0.2">
      <c r="A508" s="25"/>
      <c r="B508" s="25"/>
      <c r="C508" s="27">
        <f>D508+G508+H508+I508+J508+K508+L508+M508</f>
        <v>685</v>
      </c>
      <c r="D508" s="27">
        <f>SUM(E508,F508)</f>
        <v>0</v>
      </c>
      <c r="E508" s="28"/>
      <c r="F508" s="29"/>
      <c r="G508" s="29">
        <v>685</v>
      </c>
      <c r="H508" s="27"/>
      <c r="I508" s="27"/>
      <c r="J508" s="27"/>
      <c r="K508" s="27"/>
      <c r="L508" s="27"/>
      <c r="M508" s="27"/>
    </row>
    <row r="509" spans="1:13" s="7" customFormat="1" ht="15.75" customHeight="1" x14ac:dyDescent="0.2">
      <c r="A509" s="94"/>
      <c r="B509" s="94"/>
      <c r="C509" s="95">
        <f t="shared" ref="C509:M509" si="1302">SUM(C507:C508)</f>
        <v>685</v>
      </c>
      <c r="D509" s="95">
        <f t="shared" si="1302"/>
        <v>0</v>
      </c>
      <c r="E509" s="95">
        <f t="shared" si="1302"/>
        <v>0</v>
      </c>
      <c r="F509" s="95">
        <f t="shared" si="1302"/>
        <v>0</v>
      </c>
      <c r="G509" s="95">
        <f t="shared" si="1302"/>
        <v>685</v>
      </c>
      <c r="H509" s="95">
        <f t="shared" si="1302"/>
        <v>0</v>
      </c>
      <c r="I509" s="95">
        <f t="shared" si="1302"/>
        <v>0</v>
      </c>
      <c r="J509" s="95">
        <f t="shared" si="1302"/>
        <v>0</v>
      </c>
      <c r="K509" s="95">
        <f t="shared" si="1302"/>
        <v>0</v>
      </c>
      <c r="L509" s="95">
        <f t="shared" si="1302"/>
        <v>0</v>
      </c>
      <c r="M509" s="95">
        <f t="shared" si="1302"/>
        <v>0</v>
      </c>
    </row>
    <row r="510" spans="1:13" s="58" customFormat="1" ht="15.75" customHeight="1" x14ac:dyDescent="0.2">
      <c r="A510" s="63" t="s">
        <v>62</v>
      </c>
      <c r="B510" s="57" t="s">
        <v>200</v>
      </c>
      <c r="C510" s="56">
        <f t="shared" ref="C510" si="1303">SUM(D510,G510,H510:M510)</f>
        <v>3777286</v>
      </c>
      <c r="D510" s="29">
        <f t="shared" ref="D510" si="1304">SUM(E510:F510)</f>
        <v>0</v>
      </c>
      <c r="E510" s="56"/>
      <c r="F510" s="56"/>
      <c r="G510" s="56"/>
      <c r="H510" s="56"/>
      <c r="I510" s="56"/>
      <c r="J510" s="56">
        <v>3777286</v>
      </c>
      <c r="K510" s="57"/>
      <c r="L510" s="57"/>
      <c r="M510" s="57"/>
    </row>
    <row r="511" spans="1:13" s="7" customFormat="1" ht="15.75" customHeight="1" x14ac:dyDescent="0.2">
      <c r="A511" s="25"/>
      <c r="B511" s="25"/>
      <c r="C511" s="27">
        <f>D511+G511+H511+I511+J511+K511+L511+M511</f>
        <v>28349</v>
      </c>
      <c r="D511" s="27">
        <f>SUM(E511,F511)</f>
        <v>0</v>
      </c>
      <c r="E511" s="28"/>
      <c r="F511" s="29"/>
      <c r="G511" s="29">
        <v>2701</v>
      </c>
      <c r="H511" s="27"/>
      <c r="I511" s="27"/>
      <c r="J511" s="27">
        <v>25648</v>
      </c>
      <c r="K511" s="27"/>
      <c r="L511" s="27"/>
      <c r="M511" s="27"/>
    </row>
    <row r="512" spans="1:13" s="7" customFormat="1" ht="15.75" customHeight="1" x14ac:dyDescent="0.2">
      <c r="A512" s="94"/>
      <c r="B512" s="94"/>
      <c r="C512" s="95">
        <f t="shared" ref="C512:M512" si="1305">SUM(C510:C511)</f>
        <v>3805635</v>
      </c>
      <c r="D512" s="95">
        <f t="shared" si="1305"/>
        <v>0</v>
      </c>
      <c r="E512" s="95">
        <f t="shared" si="1305"/>
        <v>0</v>
      </c>
      <c r="F512" s="95">
        <f t="shared" si="1305"/>
        <v>0</v>
      </c>
      <c r="G512" s="95">
        <f t="shared" si="1305"/>
        <v>2701</v>
      </c>
      <c r="H512" s="95">
        <f t="shared" si="1305"/>
        <v>0</v>
      </c>
      <c r="I512" s="95">
        <f t="shared" si="1305"/>
        <v>0</v>
      </c>
      <c r="J512" s="95">
        <f t="shared" si="1305"/>
        <v>3802934</v>
      </c>
      <c r="K512" s="95">
        <f t="shared" si="1305"/>
        <v>0</v>
      </c>
      <c r="L512" s="95">
        <f t="shared" si="1305"/>
        <v>0</v>
      </c>
      <c r="M512" s="95">
        <f t="shared" si="1305"/>
        <v>0</v>
      </c>
    </row>
    <row r="513" spans="1:13" s="58" customFormat="1" ht="15.75" customHeight="1" x14ac:dyDescent="0.2">
      <c r="A513" s="63" t="s">
        <v>79</v>
      </c>
      <c r="B513" s="57" t="s">
        <v>226</v>
      </c>
      <c r="C513" s="56">
        <f t="shared" ref="C513" si="1306">SUM(D513,G513,H513:M513)</f>
        <v>461417</v>
      </c>
      <c r="D513" s="29">
        <f t="shared" ref="D513" si="1307">SUM(E513:F513)</f>
        <v>0</v>
      </c>
      <c r="E513" s="56"/>
      <c r="F513" s="56"/>
      <c r="G513" s="56">
        <v>311417</v>
      </c>
      <c r="H513" s="56"/>
      <c r="I513" s="56"/>
      <c r="J513" s="56">
        <v>150000</v>
      </c>
      <c r="K513" s="57"/>
      <c r="L513" s="57"/>
      <c r="M513" s="57"/>
    </row>
    <row r="514" spans="1:13" s="7" customFormat="1" ht="15.75" customHeight="1" x14ac:dyDescent="0.2">
      <c r="A514" s="25"/>
      <c r="B514" s="25"/>
      <c r="C514" s="27">
        <f>D514+G514+H514+I514+J514+K514+L514+M514</f>
        <v>2408</v>
      </c>
      <c r="D514" s="27">
        <f>SUM(E514,F514)</f>
        <v>0</v>
      </c>
      <c r="E514" s="28"/>
      <c r="F514" s="29"/>
      <c r="G514" s="29">
        <v>-154585</v>
      </c>
      <c r="H514" s="27"/>
      <c r="I514" s="27"/>
      <c r="J514" s="27">
        <v>156993</v>
      </c>
      <c r="K514" s="27"/>
      <c r="L514" s="27"/>
      <c r="M514" s="27"/>
    </row>
    <row r="515" spans="1:13" s="7" customFormat="1" ht="15.75" customHeight="1" x14ac:dyDescent="0.2">
      <c r="A515" s="94"/>
      <c r="B515" s="94"/>
      <c r="C515" s="95">
        <f t="shared" ref="C515:M515" si="1308">SUM(C513:C514)</f>
        <v>463825</v>
      </c>
      <c r="D515" s="95">
        <f t="shared" si="1308"/>
        <v>0</v>
      </c>
      <c r="E515" s="95">
        <f t="shared" si="1308"/>
        <v>0</v>
      </c>
      <c r="F515" s="95">
        <f t="shared" si="1308"/>
        <v>0</v>
      </c>
      <c r="G515" s="95">
        <f t="shared" si="1308"/>
        <v>156832</v>
      </c>
      <c r="H515" s="95">
        <f t="shared" si="1308"/>
        <v>0</v>
      </c>
      <c r="I515" s="95">
        <f t="shared" si="1308"/>
        <v>0</v>
      </c>
      <c r="J515" s="95">
        <f t="shared" si="1308"/>
        <v>306993</v>
      </c>
      <c r="K515" s="95">
        <f t="shared" si="1308"/>
        <v>0</v>
      </c>
      <c r="L515" s="95">
        <f t="shared" si="1308"/>
        <v>0</v>
      </c>
      <c r="M515" s="95">
        <f t="shared" si="1308"/>
        <v>0</v>
      </c>
    </row>
    <row r="516" spans="1:13" s="58" customFormat="1" ht="15.75" customHeight="1" x14ac:dyDescent="0.2">
      <c r="A516" s="63" t="s">
        <v>79</v>
      </c>
      <c r="B516" s="57" t="s">
        <v>234</v>
      </c>
      <c r="C516" s="56">
        <f t="shared" ref="C516" si="1309">SUM(D516,G516,H516:M516)</f>
        <v>10728</v>
      </c>
      <c r="D516" s="29">
        <f t="shared" ref="D516" si="1310">SUM(E516:F516)</f>
        <v>1452</v>
      </c>
      <c r="E516" s="56">
        <v>1170</v>
      </c>
      <c r="F516" s="56">
        <v>282</v>
      </c>
      <c r="G516" s="56">
        <v>9276</v>
      </c>
      <c r="H516" s="56"/>
      <c r="I516" s="56"/>
      <c r="J516" s="56"/>
      <c r="K516" s="57"/>
      <c r="L516" s="57"/>
      <c r="M516" s="57"/>
    </row>
    <row r="517" spans="1:13" s="7" customFormat="1" ht="15.75" customHeight="1" x14ac:dyDescent="0.2">
      <c r="A517" s="25"/>
      <c r="B517" s="25"/>
      <c r="C517" s="27">
        <f>D517+G517+H517+I517+J517+K517+L517+M517</f>
        <v>0</v>
      </c>
      <c r="D517" s="27">
        <f>SUM(E517,F517)</f>
        <v>211</v>
      </c>
      <c r="E517" s="28">
        <v>170</v>
      </c>
      <c r="F517" s="29">
        <v>41</v>
      </c>
      <c r="G517" s="29">
        <v>-211</v>
      </c>
      <c r="H517" s="27"/>
      <c r="I517" s="27"/>
      <c r="J517" s="27"/>
      <c r="K517" s="27"/>
      <c r="L517" s="27"/>
      <c r="M517" s="27"/>
    </row>
    <row r="518" spans="1:13" s="7" customFormat="1" ht="15.75" customHeight="1" x14ac:dyDescent="0.2">
      <c r="A518" s="94"/>
      <c r="B518" s="94"/>
      <c r="C518" s="95">
        <f t="shared" ref="C518:M518" si="1311">SUM(C516:C517)</f>
        <v>10728</v>
      </c>
      <c r="D518" s="95">
        <f t="shared" si="1311"/>
        <v>1663</v>
      </c>
      <c r="E518" s="95">
        <f t="shared" si="1311"/>
        <v>1340</v>
      </c>
      <c r="F518" s="95">
        <f t="shared" si="1311"/>
        <v>323</v>
      </c>
      <c r="G518" s="95">
        <f t="shared" si="1311"/>
        <v>9065</v>
      </c>
      <c r="H518" s="95">
        <f t="shared" si="1311"/>
        <v>0</v>
      </c>
      <c r="I518" s="95">
        <f t="shared" si="1311"/>
        <v>0</v>
      </c>
      <c r="J518" s="95">
        <f t="shared" si="1311"/>
        <v>0</v>
      </c>
      <c r="K518" s="95">
        <f t="shared" si="1311"/>
        <v>0</v>
      </c>
      <c r="L518" s="95">
        <f t="shared" si="1311"/>
        <v>0</v>
      </c>
      <c r="M518" s="95">
        <f t="shared" si="1311"/>
        <v>0</v>
      </c>
    </row>
    <row r="519" spans="1:13" s="58" customFormat="1" ht="26.25" customHeight="1" x14ac:dyDescent="0.2">
      <c r="A519" s="63" t="s">
        <v>79</v>
      </c>
      <c r="B519" s="57" t="s">
        <v>224</v>
      </c>
      <c r="C519" s="56">
        <f t="shared" ref="C519" si="1312">SUM(D519,G519,H519:M519)</f>
        <v>15376</v>
      </c>
      <c r="D519" s="29">
        <f t="shared" ref="D519" si="1313">SUM(E519:F519)</f>
        <v>0</v>
      </c>
      <c r="E519" s="56"/>
      <c r="F519" s="56"/>
      <c r="G519" s="56">
        <v>15376</v>
      </c>
      <c r="H519" s="56"/>
      <c r="I519" s="56"/>
      <c r="J519" s="56"/>
      <c r="K519" s="57"/>
      <c r="L519" s="57"/>
      <c r="M519" s="57"/>
    </row>
    <row r="520" spans="1:13" s="7" customFormat="1" ht="15.75" customHeight="1" x14ac:dyDescent="0.2">
      <c r="A520" s="25"/>
      <c r="B520" s="25"/>
      <c r="C520" s="27">
        <f>D520+G520+H520+I520+J520+K520+L520+M520</f>
        <v>0</v>
      </c>
      <c r="D520" s="27">
        <f>SUM(E520,F520)</f>
        <v>0</v>
      </c>
      <c r="E520" s="28"/>
      <c r="F520" s="29"/>
      <c r="G520" s="29"/>
      <c r="H520" s="27"/>
      <c r="I520" s="27"/>
      <c r="J520" s="27"/>
      <c r="K520" s="27"/>
      <c r="L520" s="27"/>
      <c r="M520" s="27"/>
    </row>
    <row r="521" spans="1:13" s="7" customFormat="1" ht="15.75" customHeight="1" x14ac:dyDescent="0.2">
      <c r="A521" s="94"/>
      <c r="B521" s="94"/>
      <c r="C521" s="95">
        <f t="shared" ref="C521:M521" si="1314">SUM(C519:C520)</f>
        <v>15376</v>
      </c>
      <c r="D521" s="95">
        <f t="shared" si="1314"/>
        <v>0</v>
      </c>
      <c r="E521" s="95">
        <f t="shared" si="1314"/>
        <v>0</v>
      </c>
      <c r="F521" s="95">
        <f t="shared" si="1314"/>
        <v>0</v>
      </c>
      <c r="G521" s="95">
        <f t="shared" si="1314"/>
        <v>15376</v>
      </c>
      <c r="H521" s="95">
        <f t="shared" si="1314"/>
        <v>0</v>
      </c>
      <c r="I521" s="95">
        <f t="shared" si="1314"/>
        <v>0</v>
      </c>
      <c r="J521" s="95">
        <f t="shared" si="1314"/>
        <v>0</v>
      </c>
      <c r="K521" s="95">
        <f t="shared" si="1314"/>
        <v>0</v>
      </c>
      <c r="L521" s="95">
        <f t="shared" si="1314"/>
        <v>0</v>
      </c>
      <c r="M521" s="95">
        <f t="shared" si="1314"/>
        <v>0</v>
      </c>
    </row>
    <row r="522" spans="1:13" s="58" customFormat="1" ht="24" customHeight="1" x14ac:dyDescent="0.2">
      <c r="A522" s="63" t="s">
        <v>79</v>
      </c>
      <c r="B522" s="57" t="s">
        <v>201</v>
      </c>
      <c r="C522" s="56">
        <f t="shared" ref="C522" si="1315">SUM(D522,G522,H522:M522)</f>
        <v>49891</v>
      </c>
      <c r="D522" s="29">
        <f t="shared" ref="D522" si="1316">SUM(E522:F522)</f>
        <v>33172</v>
      </c>
      <c r="E522" s="56">
        <v>26770</v>
      </c>
      <c r="F522" s="56">
        <v>6402</v>
      </c>
      <c r="G522" s="56">
        <v>16719</v>
      </c>
      <c r="H522" s="56"/>
      <c r="I522" s="56"/>
      <c r="J522" s="56"/>
      <c r="K522" s="57"/>
      <c r="L522" s="57"/>
      <c r="M522" s="57"/>
    </row>
    <row r="523" spans="1:13" s="7" customFormat="1" ht="15.75" customHeight="1" x14ac:dyDescent="0.2">
      <c r="A523" s="25"/>
      <c r="B523" s="25"/>
      <c r="C523" s="27">
        <f>D523+G523+H523+I523+J523+K523+L523+M523</f>
        <v>26250</v>
      </c>
      <c r="D523" s="27">
        <f>SUM(E523,F523)</f>
        <v>26394</v>
      </c>
      <c r="E523" s="28">
        <v>21176</v>
      </c>
      <c r="F523" s="29">
        <v>5218</v>
      </c>
      <c r="G523" s="29">
        <v>-144</v>
      </c>
      <c r="H523" s="27"/>
      <c r="I523" s="27"/>
      <c r="J523" s="27"/>
      <c r="K523" s="27"/>
      <c r="L523" s="27"/>
      <c r="M523" s="27"/>
    </row>
    <row r="524" spans="1:13" s="7" customFormat="1" ht="15.75" customHeight="1" x14ac:dyDescent="0.2">
      <c r="A524" s="94"/>
      <c r="B524" s="94"/>
      <c r="C524" s="95">
        <f t="shared" ref="C524:M524" si="1317">SUM(C522:C523)</f>
        <v>76141</v>
      </c>
      <c r="D524" s="95">
        <f t="shared" si="1317"/>
        <v>59566</v>
      </c>
      <c r="E524" s="95">
        <f t="shared" si="1317"/>
        <v>47946</v>
      </c>
      <c r="F524" s="95">
        <f t="shared" si="1317"/>
        <v>11620</v>
      </c>
      <c r="G524" s="95">
        <f t="shared" si="1317"/>
        <v>16575</v>
      </c>
      <c r="H524" s="95">
        <f t="shared" si="1317"/>
        <v>0</v>
      </c>
      <c r="I524" s="95">
        <f t="shared" si="1317"/>
        <v>0</v>
      </c>
      <c r="J524" s="95">
        <f t="shared" si="1317"/>
        <v>0</v>
      </c>
      <c r="K524" s="95">
        <f t="shared" si="1317"/>
        <v>0</v>
      </c>
      <c r="L524" s="95">
        <f t="shared" si="1317"/>
        <v>0</v>
      </c>
      <c r="M524" s="95">
        <f t="shared" si="1317"/>
        <v>0</v>
      </c>
    </row>
    <row r="525" spans="1:13" s="58" customFormat="1" ht="24.75" customHeight="1" x14ac:dyDescent="0.2">
      <c r="A525" s="63" t="s">
        <v>79</v>
      </c>
      <c r="B525" s="57" t="s">
        <v>202</v>
      </c>
      <c r="C525" s="56">
        <f t="shared" ref="C525" si="1318">SUM(D525,G525,H525:M525)</f>
        <v>43075</v>
      </c>
      <c r="D525" s="29">
        <f t="shared" ref="D525" si="1319">SUM(E525:F525)</f>
        <v>27147</v>
      </c>
      <c r="E525" s="56">
        <v>21877</v>
      </c>
      <c r="F525" s="56">
        <v>5270</v>
      </c>
      <c r="G525" s="56">
        <v>15928</v>
      </c>
      <c r="H525" s="56"/>
      <c r="I525" s="56"/>
      <c r="J525" s="56"/>
      <c r="K525" s="57"/>
      <c r="L525" s="57"/>
      <c r="M525" s="57"/>
    </row>
    <row r="526" spans="1:13" s="7" customFormat="1" ht="15.75" customHeight="1" x14ac:dyDescent="0.2">
      <c r="A526" s="25"/>
      <c r="B526" s="25"/>
      <c r="C526" s="27">
        <f>D526+G526+H526+I526+J526+K526+L526+M526</f>
        <v>15169</v>
      </c>
      <c r="D526" s="27">
        <f>SUM(E526,F526)</f>
        <v>12816</v>
      </c>
      <c r="E526" s="28">
        <v>10436</v>
      </c>
      <c r="F526" s="29">
        <v>2380</v>
      </c>
      <c r="G526" s="29">
        <v>2353</v>
      </c>
      <c r="H526" s="27"/>
      <c r="I526" s="27"/>
      <c r="J526" s="27"/>
      <c r="K526" s="27"/>
      <c r="L526" s="27"/>
      <c r="M526" s="27"/>
    </row>
    <row r="527" spans="1:13" s="7" customFormat="1" ht="15.75" customHeight="1" x14ac:dyDescent="0.2">
      <c r="A527" s="94"/>
      <c r="B527" s="94"/>
      <c r="C527" s="95">
        <f t="shared" ref="C527:M527" si="1320">SUM(C525:C526)</f>
        <v>58244</v>
      </c>
      <c r="D527" s="95">
        <f t="shared" si="1320"/>
        <v>39963</v>
      </c>
      <c r="E527" s="95">
        <f t="shared" si="1320"/>
        <v>32313</v>
      </c>
      <c r="F527" s="95">
        <f t="shared" si="1320"/>
        <v>7650</v>
      </c>
      <c r="G527" s="95">
        <f t="shared" si="1320"/>
        <v>18281</v>
      </c>
      <c r="H527" s="95">
        <f t="shared" si="1320"/>
        <v>0</v>
      </c>
      <c r="I527" s="95">
        <f t="shared" si="1320"/>
        <v>0</v>
      </c>
      <c r="J527" s="95">
        <f t="shared" si="1320"/>
        <v>0</v>
      </c>
      <c r="K527" s="95">
        <f t="shared" si="1320"/>
        <v>0</v>
      </c>
      <c r="L527" s="95">
        <f t="shared" si="1320"/>
        <v>0</v>
      </c>
      <c r="M527" s="95">
        <f t="shared" si="1320"/>
        <v>0</v>
      </c>
    </row>
    <row r="528" spans="1:13" s="58" customFormat="1" ht="15.75" customHeight="1" x14ac:dyDescent="0.2">
      <c r="A528" s="63" t="s">
        <v>79</v>
      </c>
      <c r="B528" s="57" t="s">
        <v>231</v>
      </c>
      <c r="C528" s="56">
        <f t="shared" ref="C528" si="1321">SUM(D528,G528,H528:M528)</f>
        <v>13147</v>
      </c>
      <c r="D528" s="29">
        <f t="shared" ref="D528" si="1322">SUM(E528:F528)</f>
        <v>0</v>
      </c>
      <c r="E528" s="56"/>
      <c r="F528" s="56"/>
      <c r="G528" s="56">
        <v>13147</v>
      </c>
      <c r="H528" s="56"/>
      <c r="I528" s="56"/>
      <c r="J528" s="56"/>
      <c r="K528" s="57"/>
      <c r="L528" s="57"/>
      <c r="M528" s="57"/>
    </row>
    <row r="529" spans="1:13" s="7" customFormat="1" ht="15.75" customHeight="1" x14ac:dyDescent="0.2">
      <c r="A529" s="25"/>
      <c r="B529" s="25"/>
      <c r="C529" s="27">
        <f>D529+G529+H529+I529+J529+K529+L529+M529</f>
        <v>0</v>
      </c>
      <c r="D529" s="27">
        <f>SUM(E529,F529)</f>
        <v>510</v>
      </c>
      <c r="E529" s="28">
        <v>410</v>
      </c>
      <c r="F529" s="29">
        <v>100</v>
      </c>
      <c r="G529" s="29">
        <v>-510</v>
      </c>
      <c r="H529" s="27"/>
      <c r="I529" s="27"/>
      <c r="J529" s="27"/>
      <c r="K529" s="27"/>
      <c r="L529" s="27"/>
      <c r="M529" s="27"/>
    </row>
    <row r="530" spans="1:13" s="7" customFormat="1" ht="15.75" customHeight="1" x14ac:dyDescent="0.2">
      <c r="A530" s="94"/>
      <c r="B530" s="94"/>
      <c r="C530" s="95">
        <f t="shared" ref="C530:M530" si="1323">SUM(C528:C529)</f>
        <v>13147</v>
      </c>
      <c r="D530" s="95">
        <f t="shared" si="1323"/>
        <v>510</v>
      </c>
      <c r="E530" s="95">
        <f t="shared" si="1323"/>
        <v>410</v>
      </c>
      <c r="F530" s="95">
        <f t="shared" si="1323"/>
        <v>100</v>
      </c>
      <c r="G530" s="95">
        <f t="shared" si="1323"/>
        <v>12637</v>
      </c>
      <c r="H530" s="95">
        <f t="shared" si="1323"/>
        <v>0</v>
      </c>
      <c r="I530" s="95">
        <f t="shared" si="1323"/>
        <v>0</v>
      </c>
      <c r="J530" s="95">
        <f t="shared" si="1323"/>
        <v>0</v>
      </c>
      <c r="K530" s="95">
        <f t="shared" si="1323"/>
        <v>0</v>
      </c>
      <c r="L530" s="95">
        <f t="shared" si="1323"/>
        <v>0</v>
      </c>
      <c r="M530" s="95">
        <f t="shared" si="1323"/>
        <v>0</v>
      </c>
    </row>
    <row r="531" spans="1:13" s="12" customFormat="1" ht="15.75" customHeight="1" x14ac:dyDescent="0.2">
      <c r="A531" s="84" t="s">
        <v>131</v>
      </c>
      <c r="B531" s="35" t="s">
        <v>82</v>
      </c>
      <c r="C531" s="23">
        <f>SUM(C534,C537,C540,C543,C546,C549,C552,C555,C558,C561,C564,C567,C570,C573,C579,C582,C585)</f>
        <v>2921617</v>
      </c>
      <c r="D531" s="23">
        <f t="shared" ref="D531:M531" si="1324">SUM(D534,D537,D540,D543,D546,D549,D552,D555,D558,D561,D564,D567,D570,D573,D579,D582,D585)</f>
        <v>1256578</v>
      </c>
      <c r="E531" s="23">
        <f t="shared" si="1324"/>
        <v>1005667</v>
      </c>
      <c r="F531" s="23">
        <f t="shared" si="1324"/>
        <v>250911</v>
      </c>
      <c r="G531" s="23">
        <f t="shared" si="1324"/>
        <v>677920</v>
      </c>
      <c r="H531" s="23">
        <f t="shared" si="1324"/>
        <v>15000</v>
      </c>
      <c r="I531" s="23">
        <f t="shared" si="1324"/>
        <v>0</v>
      </c>
      <c r="J531" s="23">
        <f t="shared" si="1324"/>
        <v>268556</v>
      </c>
      <c r="K531" s="23">
        <f t="shared" si="1324"/>
        <v>473563</v>
      </c>
      <c r="L531" s="23">
        <f t="shared" si="1324"/>
        <v>230000</v>
      </c>
      <c r="M531" s="23">
        <f t="shared" si="1324"/>
        <v>0</v>
      </c>
    </row>
    <row r="532" spans="1:13" s="7" customFormat="1" ht="15.75" customHeight="1" x14ac:dyDescent="0.2">
      <c r="A532" s="25"/>
      <c r="B532" s="25"/>
      <c r="C532" s="27">
        <f>D532+G532+H532+I532+J532+K532+L532+M532</f>
        <v>-174006</v>
      </c>
      <c r="D532" s="27">
        <f>SUM(E532,F532)</f>
        <v>18842</v>
      </c>
      <c r="E532" s="28">
        <f>SUM(E535,E538,E541,E544,E547,E550,E553,E556,E559,E562,E565,E568,E571,E574,E580,E583,E586,E577)</f>
        <v>-179</v>
      </c>
      <c r="F532" s="28">
        <f>SUM(F535,F538,F541,F544,F547,F550,F553,F556,F559,F562,F565,F568,F571,F574,F580,F583,F586,F577)</f>
        <v>19021</v>
      </c>
      <c r="G532" s="28">
        <f>SUM(G535,G538,G541,G544,G547,G550,G553,G556,G559,G562,G565,G568,G571,G574,G580,G583,G586,G577)</f>
        <v>-24024</v>
      </c>
      <c r="H532" s="28">
        <f t="shared" ref="H532:M532" si="1325">SUM(H535,H538,H541,H544,H547,H550,H553,H556,H559,H562,H565,H568,H571,H574,H580,H583,H586,H577)</f>
        <v>0</v>
      </c>
      <c r="I532" s="28">
        <f t="shared" si="1325"/>
        <v>0</v>
      </c>
      <c r="J532" s="28">
        <f t="shared" si="1325"/>
        <v>-191645</v>
      </c>
      <c r="K532" s="28">
        <f t="shared" si="1325"/>
        <v>0</v>
      </c>
      <c r="L532" s="28">
        <f t="shared" si="1325"/>
        <v>22821</v>
      </c>
      <c r="M532" s="28">
        <f t="shared" si="1325"/>
        <v>0</v>
      </c>
    </row>
    <row r="533" spans="1:13" s="7" customFormat="1" ht="15.75" customHeight="1" x14ac:dyDescent="0.2">
      <c r="A533" s="92"/>
      <c r="B533" s="92"/>
      <c r="C533" s="95">
        <f>SUM(C531,C532)</f>
        <v>2747611</v>
      </c>
      <c r="D533" s="95">
        <f t="shared" ref="D533:M533" si="1326">SUM(D531,D532)</f>
        <v>1275420</v>
      </c>
      <c r="E533" s="95">
        <f t="shared" si="1326"/>
        <v>1005488</v>
      </c>
      <c r="F533" s="95">
        <f t="shared" si="1326"/>
        <v>269932</v>
      </c>
      <c r="G533" s="95">
        <f t="shared" si="1326"/>
        <v>653896</v>
      </c>
      <c r="H533" s="95">
        <f t="shared" si="1326"/>
        <v>15000</v>
      </c>
      <c r="I533" s="95">
        <f t="shared" si="1326"/>
        <v>0</v>
      </c>
      <c r="J533" s="95">
        <f t="shared" si="1326"/>
        <v>76911</v>
      </c>
      <c r="K533" s="95">
        <f t="shared" si="1326"/>
        <v>473563</v>
      </c>
      <c r="L533" s="95">
        <f t="shared" si="1326"/>
        <v>252821</v>
      </c>
      <c r="M533" s="95">
        <f t="shared" si="1326"/>
        <v>0</v>
      </c>
    </row>
    <row r="534" spans="1:13" s="7" customFormat="1" ht="15.75" customHeight="1" x14ac:dyDescent="0.2">
      <c r="A534" s="26" t="s">
        <v>83</v>
      </c>
      <c r="B534" s="26" t="s">
        <v>84</v>
      </c>
      <c r="C534" s="29">
        <f t="shared" ref="C534:C558" si="1327">SUM(D534,G534,H534:M534)</f>
        <v>297426</v>
      </c>
      <c r="D534" s="29">
        <f t="shared" ref="D534:D558" si="1328">SUM(E534:F534)</f>
        <v>216156</v>
      </c>
      <c r="E534" s="29">
        <v>173008</v>
      </c>
      <c r="F534" s="29">
        <v>43148</v>
      </c>
      <c r="G534" s="27">
        <v>72407</v>
      </c>
      <c r="H534" s="27"/>
      <c r="I534" s="27"/>
      <c r="J534" s="27">
        <v>7300</v>
      </c>
      <c r="K534" s="27">
        <v>1563</v>
      </c>
      <c r="L534" s="27"/>
      <c r="M534" s="27"/>
    </row>
    <row r="535" spans="1:13" s="7" customFormat="1" ht="15.75" customHeight="1" x14ac:dyDescent="0.2">
      <c r="A535" s="25"/>
      <c r="B535" s="25"/>
      <c r="C535" s="27">
        <f>D535+G535+H535+I535+J535+K535+L535+M535</f>
        <v>0</v>
      </c>
      <c r="D535" s="27">
        <f>SUM(E535,F535)</f>
        <v>651</v>
      </c>
      <c r="E535" s="28">
        <v>-5620</v>
      </c>
      <c r="F535" s="29">
        <v>6271</v>
      </c>
      <c r="G535" s="29"/>
      <c r="H535" s="27"/>
      <c r="I535" s="27"/>
      <c r="J535" s="27">
        <v>-651</v>
      </c>
      <c r="K535" s="27"/>
      <c r="L535" s="27"/>
      <c r="M535" s="27"/>
    </row>
    <row r="536" spans="1:13" s="7" customFormat="1" ht="15.75" customHeight="1" x14ac:dyDescent="0.2">
      <c r="A536" s="94"/>
      <c r="B536" s="94"/>
      <c r="C536" s="95">
        <f t="shared" ref="C536:M536" si="1329">SUM(C534:C535)</f>
        <v>297426</v>
      </c>
      <c r="D536" s="95">
        <f t="shared" si="1329"/>
        <v>216807</v>
      </c>
      <c r="E536" s="95">
        <f t="shared" si="1329"/>
        <v>167388</v>
      </c>
      <c r="F536" s="95">
        <f t="shared" si="1329"/>
        <v>49419</v>
      </c>
      <c r="G536" s="95">
        <f t="shared" si="1329"/>
        <v>72407</v>
      </c>
      <c r="H536" s="95">
        <f t="shared" si="1329"/>
        <v>0</v>
      </c>
      <c r="I536" s="95">
        <f t="shared" si="1329"/>
        <v>0</v>
      </c>
      <c r="J536" s="95">
        <f t="shared" si="1329"/>
        <v>6649</v>
      </c>
      <c r="K536" s="95">
        <f t="shared" si="1329"/>
        <v>1563</v>
      </c>
      <c r="L536" s="95">
        <f t="shared" si="1329"/>
        <v>0</v>
      </c>
      <c r="M536" s="95">
        <f t="shared" si="1329"/>
        <v>0</v>
      </c>
    </row>
    <row r="537" spans="1:13" s="7" customFormat="1" ht="15.75" customHeight="1" x14ac:dyDescent="0.2">
      <c r="A537" s="26" t="s">
        <v>93</v>
      </c>
      <c r="B537" s="26" t="s">
        <v>85</v>
      </c>
      <c r="C537" s="27">
        <f t="shared" si="1327"/>
        <v>147710</v>
      </c>
      <c r="D537" s="29">
        <f t="shared" si="1328"/>
        <v>111523</v>
      </c>
      <c r="E537" s="29">
        <v>88397</v>
      </c>
      <c r="F537" s="29">
        <v>23126</v>
      </c>
      <c r="G537" s="27">
        <v>35237</v>
      </c>
      <c r="H537" s="27"/>
      <c r="I537" s="27"/>
      <c r="J537" s="27">
        <v>950</v>
      </c>
      <c r="K537" s="27"/>
      <c r="L537" s="27"/>
      <c r="M537" s="27"/>
    </row>
    <row r="538" spans="1:13" s="7" customFormat="1" ht="15.75" customHeight="1" x14ac:dyDescent="0.2">
      <c r="A538" s="25"/>
      <c r="B538" s="25"/>
      <c r="C538" s="27">
        <f>D538+G538+H538+I538+J538+K538+L538+M538</f>
        <v>0</v>
      </c>
      <c r="D538" s="27">
        <f>SUM(E538,F538)</f>
        <v>340</v>
      </c>
      <c r="E538" s="28">
        <v>135</v>
      </c>
      <c r="F538" s="29">
        <v>205</v>
      </c>
      <c r="G538" s="29">
        <v>160</v>
      </c>
      <c r="H538" s="27"/>
      <c r="I538" s="27"/>
      <c r="J538" s="27">
        <v>-500</v>
      </c>
      <c r="K538" s="27"/>
      <c r="L538" s="27"/>
      <c r="M538" s="27"/>
    </row>
    <row r="539" spans="1:13" s="7" customFormat="1" ht="15.75" customHeight="1" x14ac:dyDescent="0.2">
      <c r="A539" s="94"/>
      <c r="B539" s="94"/>
      <c r="C539" s="95">
        <f t="shared" ref="C539:M539" si="1330">SUM(C537:C538)</f>
        <v>147710</v>
      </c>
      <c r="D539" s="95">
        <f t="shared" si="1330"/>
        <v>111863</v>
      </c>
      <c r="E539" s="95">
        <f t="shared" si="1330"/>
        <v>88532</v>
      </c>
      <c r="F539" s="95">
        <f t="shared" si="1330"/>
        <v>23331</v>
      </c>
      <c r="G539" s="95">
        <f t="shared" si="1330"/>
        <v>35397</v>
      </c>
      <c r="H539" s="95">
        <f t="shared" si="1330"/>
        <v>0</v>
      </c>
      <c r="I539" s="95">
        <f t="shared" si="1330"/>
        <v>0</v>
      </c>
      <c r="J539" s="95">
        <f t="shared" si="1330"/>
        <v>450</v>
      </c>
      <c r="K539" s="95">
        <f t="shared" si="1330"/>
        <v>0</v>
      </c>
      <c r="L539" s="95">
        <f t="shared" si="1330"/>
        <v>0</v>
      </c>
      <c r="M539" s="95">
        <f t="shared" si="1330"/>
        <v>0</v>
      </c>
    </row>
    <row r="540" spans="1:13" s="7" customFormat="1" ht="15.75" customHeight="1" x14ac:dyDescent="0.2">
      <c r="A540" s="26" t="s">
        <v>93</v>
      </c>
      <c r="B540" s="26" t="s">
        <v>135</v>
      </c>
      <c r="C540" s="27">
        <f t="shared" si="1327"/>
        <v>601388</v>
      </c>
      <c r="D540" s="29">
        <f t="shared" si="1328"/>
        <v>442977</v>
      </c>
      <c r="E540" s="29">
        <v>356634</v>
      </c>
      <c r="F540" s="29">
        <v>86343</v>
      </c>
      <c r="G540" s="27">
        <v>102580</v>
      </c>
      <c r="H540" s="27"/>
      <c r="I540" s="27"/>
      <c r="J540" s="27">
        <v>55831</v>
      </c>
      <c r="K540" s="27"/>
      <c r="L540" s="27"/>
      <c r="M540" s="27"/>
    </row>
    <row r="541" spans="1:13" s="7" customFormat="1" ht="15.75" customHeight="1" x14ac:dyDescent="0.2">
      <c r="A541" s="25"/>
      <c r="B541" s="25"/>
      <c r="C541" s="27">
        <f>D541+G541+H541+I541+J541+K541+L541+M541</f>
        <v>0</v>
      </c>
      <c r="D541" s="27">
        <f>SUM(E541,F541)</f>
        <v>0</v>
      </c>
      <c r="E541" s="28">
        <v>-9079</v>
      </c>
      <c r="F541" s="29">
        <v>9079</v>
      </c>
      <c r="G541" s="29"/>
      <c r="H541" s="27"/>
      <c r="I541" s="27"/>
      <c r="J541" s="27">
        <v>-604</v>
      </c>
      <c r="K541" s="27"/>
      <c r="L541" s="27">
        <v>604</v>
      </c>
      <c r="M541" s="27"/>
    </row>
    <row r="542" spans="1:13" s="7" customFormat="1" ht="15.75" customHeight="1" x14ac:dyDescent="0.2">
      <c r="A542" s="94"/>
      <c r="B542" s="94"/>
      <c r="C542" s="95">
        <f t="shared" ref="C542:M542" si="1331">SUM(C540:C541)</f>
        <v>601388</v>
      </c>
      <c r="D542" s="95">
        <f t="shared" si="1331"/>
        <v>442977</v>
      </c>
      <c r="E542" s="95">
        <f t="shared" si="1331"/>
        <v>347555</v>
      </c>
      <c r="F542" s="95">
        <f t="shared" si="1331"/>
        <v>95422</v>
      </c>
      <c r="G542" s="95">
        <f t="shared" si="1331"/>
        <v>102580</v>
      </c>
      <c r="H542" s="95">
        <f t="shared" si="1331"/>
        <v>0</v>
      </c>
      <c r="I542" s="95">
        <f t="shared" si="1331"/>
        <v>0</v>
      </c>
      <c r="J542" s="95">
        <f t="shared" si="1331"/>
        <v>55227</v>
      </c>
      <c r="K542" s="95">
        <f t="shared" si="1331"/>
        <v>0</v>
      </c>
      <c r="L542" s="95">
        <f t="shared" si="1331"/>
        <v>604</v>
      </c>
      <c r="M542" s="95">
        <f t="shared" si="1331"/>
        <v>0</v>
      </c>
    </row>
    <row r="543" spans="1:13" s="7" customFormat="1" ht="15.75" customHeight="1" x14ac:dyDescent="0.2">
      <c r="A543" s="26" t="s">
        <v>128</v>
      </c>
      <c r="B543" s="26" t="s">
        <v>170</v>
      </c>
      <c r="C543" s="27">
        <f t="shared" si="1327"/>
        <v>9049</v>
      </c>
      <c r="D543" s="29">
        <f t="shared" si="1328"/>
        <v>0</v>
      </c>
      <c r="E543" s="29"/>
      <c r="F543" s="29"/>
      <c r="G543" s="29">
        <v>9049</v>
      </c>
      <c r="H543" s="27"/>
      <c r="I543" s="27"/>
      <c r="J543" s="27"/>
      <c r="K543" s="27"/>
      <c r="L543" s="27"/>
      <c r="M543" s="27"/>
    </row>
    <row r="544" spans="1:13" s="7" customFormat="1" ht="15.75" customHeight="1" x14ac:dyDescent="0.2">
      <c r="A544" s="25"/>
      <c r="B544" s="25"/>
      <c r="C544" s="27">
        <f>D544+G544+H544+I544+J544+K544+L544+M544</f>
        <v>0</v>
      </c>
      <c r="D544" s="27">
        <f>SUM(E544,F544)</f>
        <v>113</v>
      </c>
      <c r="E544" s="28">
        <v>91</v>
      </c>
      <c r="F544" s="29">
        <v>22</v>
      </c>
      <c r="G544" s="29">
        <v>-113</v>
      </c>
      <c r="H544" s="27"/>
      <c r="I544" s="27"/>
      <c r="J544" s="27"/>
      <c r="K544" s="27"/>
      <c r="L544" s="27"/>
      <c r="M544" s="27"/>
    </row>
    <row r="545" spans="1:13" s="7" customFormat="1" ht="15.75" customHeight="1" x14ac:dyDescent="0.2">
      <c r="A545" s="94"/>
      <c r="B545" s="94"/>
      <c r="C545" s="95">
        <f t="shared" ref="C545:M545" si="1332">SUM(C543:C544)</f>
        <v>9049</v>
      </c>
      <c r="D545" s="95">
        <f t="shared" si="1332"/>
        <v>113</v>
      </c>
      <c r="E545" s="95">
        <f t="shared" si="1332"/>
        <v>91</v>
      </c>
      <c r="F545" s="95">
        <f t="shared" si="1332"/>
        <v>22</v>
      </c>
      <c r="G545" s="95">
        <f t="shared" si="1332"/>
        <v>8936</v>
      </c>
      <c r="H545" s="95">
        <f t="shared" si="1332"/>
        <v>0</v>
      </c>
      <c r="I545" s="95">
        <f t="shared" si="1332"/>
        <v>0</v>
      </c>
      <c r="J545" s="95">
        <f t="shared" si="1332"/>
        <v>0</v>
      </c>
      <c r="K545" s="95">
        <f t="shared" si="1332"/>
        <v>0</v>
      </c>
      <c r="L545" s="95">
        <f t="shared" si="1332"/>
        <v>0</v>
      </c>
      <c r="M545" s="95">
        <f t="shared" si="1332"/>
        <v>0</v>
      </c>
    </row>
    <row r="546" spans="1:13" s="7" customFormat="1" ht="15.75" customHeight="1" x14ac:dyDescent="0.2">
      <c r="A546" s="26" t="s">
        <v>93</v>
      </c>
      <c r="B546" s="26" t="s">
        <v>86</v>
      </c>
      <c r="C546" s="27">
        <f t="shared" si="1327"/>
        <v>104936</v>
      </c>
      <c r="D546" s="29">
        <f t="shared" si="1328"/>
        <v>96900</v>
      </c>
      <c r="E546" s="29">
        <v>79838</v>
      </c>
      <c r="F546" s="29">
        <v>17062</v>
      </c>
      <c r="G546" s="27">
        <v>7536</v>
      </c>
      <c r="H546" s="27"/>
      <c r="I546" s="27"/>
      <c r="J546" s="27">
        <v>500</v>
      </c>
      <c r="K546" s="27"/>
      <c r="L546" s="27"/>
      <c r="M546" s="27"/>
    </row>
    <row r="547" spans="1:13" s="7" customFormat="1" ht="15.75" customHeight="1" x14ac:dyDescent="0.2">
      <c r="A547" s="25"/>
      <c r="B547" s="25"/>
      <c r="C547" s="27">
        <f>D547+G547+H547+I547+J547+K547+L547+M547</f>
        <v>0</v>
      </c>
      <c r="D547" s="27">
        <f>SUM(E547,F547)</f>
        <v>-868</v>
      </c>
      <c r="E547" s="28">
        <v>-1528</v>
      </c>
      <c r="F547" s="29">
        <v>660</v>
      </c>
      <c r="G547" s="29">
        <v>783</v>
      </c>
      <c r="H547" s="27"/>
      <c r="I547" s="27"/>
      <c r="J547" s="27">
        <v>85</v>
      </c>
      <c r="K547" s="27"/>
      <c r="L547" s="27"/>
      <c r="M547" s="27"/>
    </row>
    <row r="548" spans="1:13" s="7" customFormat="1" ht="15.75" customHeight="1" x14ac:dyDescent="0.2">
      <c r="A548" s="94"/>
      <c r="B548" s="94"/>
      <c r="C548" s="95">
        <f t="shared" ref="C548:M548" si="1333">SUM(C546:C547)</f>
        <v>104936</v>
      </c>
      <c r="D548" s="95">
        <f t="shared" si="1333"/>
        <v>96032</v>
      </c>
      <c r="E548" s="95">
        <f t="shared" si="1333"/>
        <v>78310</v>
      </c>
      <c r="F548" s="95">
        <f t="shared" si="1333"/>
        <v>17722</v>
      </c>
      <c r="G548" s="95">
        <f t="shared" si="1333"/>
        <v>8319</v>
      </c>
      <c r="H548" s="95">
        <f t="shared" si="1333"/>
        <v>0</v>
      </c>
      <c r="I548" s="95">
        <f t="shared" si="1333"/>
        <v>0</v>
      </c>
      <c r="J548" s="95">
        <f t="shared" si="1333"/>
        <v>585</v>
      </c>
      <c r="K548" s="95">
        <f t="shared" si="1333"/>
        <v>0</v>
      </c>
      <c r="L548" s="95">
        <f t="shared" si="1333"/>
        <v>0</v>
      </c>
      <c r="M548" s="95">
        <f t="shared" si="1333"/>
        <v>0</v>
      </c>
    </row>
    <row r="549" spans="1:13" s="7" customFormat="1" ht="15.75" customHeight="1" x14ac:dyDescent="0.2">
      <c r="A549" s="26" t="s">
        <v>128</v>
      </c>
      <c r="B549" s="26" t="s">
        <v>153</v>
      </c>
      <c r="C549" s="27">
        <f t="shared" si="1327"/>
        <v>325819</v>
      </c>
      <c r="D549" s="29">
        <f t="shared" si="1328"/>
        <v>169164</v>
      </c>
      <c r="E549" s="29">
        <v>133348</v>
      </c>
      <c r="F549" s="29">
        <v>35816</v>
      </c>
      <c r="G549" s="27">
        <v>156655</v>
      </c>
      <c r="H549" s="27"/>
      <c r="I549" s="27"/>
      <c r="J549" s="27"/>
      <c r="K549" s="27"/>
      <c r="L549" s="27"/>
      <c r="M549" s="27"/>
    </row>
    <row r="550" spans="1:13" s="7" customFormat="1" ht="15.75" customHeight="1" x14ac:dyDescent="0.2">
      <c r="A550" s="25"/>
      <c r="B550" s="25"/>
      <c r="C550" s="27">
        <f>D550+G550+H550+I550+J550+K550+L550+M550</f>
        <v>0</v>
      </c>
      <c r="D550" s="27">
        <f>SUM(E550,F550)</f>
        <v>0</v>
      </c>
      <c r="E550" s="28"/>
      <c r="F550" s="29"/>
      <c r="G550" s="29"/>
      <c r="H550" s="27"/>
      <c r="I550" s="27"/>
      <c r="J550" s="27"/>
      <c r="K550" s="27"/>
      <c r="L550" s="27"/>
      <c r="M550" s="27"/>
    </row>
    <row r="551" spans="1:13" s="7" customFormat="1" ht="15.75" customHeight="1" x14ac:dyDescent="0.2">
      <c r="A551" s="94"/>
      <c r="B551" s="94"/>
      <c r="C551" s="95">
        <f t="shared" ref="C551:M551" si="1334">SUM(C549:C550)</f>
        <v>325819</v>
      </c>
      <c r="D551" s="95">
        <f t="shared" si="1334"/>
        <v>169164</v>
      </c>
      <c r="E551" s="95">
        <f t="shared" si="1334"/>
        <v>133348</v>
      </c>
      <c r="F551" s="95">
        <f t="shared" si="1334"/>
        <v>35816</v>
      </c>
      <c r="G551" s="95">
        <f t="shared" si="1334"/>
        <v>156655</v>
      </c>
      <c r="H551" s="95">
        <f t="shared" si="1334"/>
        <v>0</v>
      </c>
      <c r="I551" s="95">
        <f t="shared" si="1334"/>
        <v>0</v>
      </c>
      <c r="J551" s="95">
        <f t="shared" si="1334"/>
        <v>0</v>
      </c>
      <c r="K551" s="95">
        <f t="shared" si="1334"/>
        <v>0</v>
      </c>
      <c r="L551" s="95">
        <f t="shared" si="1334"/>
        <v>0</v>
      </c>
      <c r="M551" s="95">
        <f t="shared" si="1334"/>
        <v>0</v>
      </c>
    </row>
    <row r="552" spans="1:13" s="7" customFormat="1" ht="15.75" customHeight="1" x14ac:dyDescent="0.2">
      <c r="A552" s="26" t="s">
        <v>128</v>
      </c>
      <c r="B552" s="64" t="s">
        <v>179</v>
      </c>
      <c r="C552" s="27">
        <f t="shared" si="1327"/>
        <v>184000</v>
      </c>
      <c r="D552" s="29">
        <f t="shared" si="1328"/>
        <v>99272</v>
      </c>
      <c r="E552" s="29">
        <v>80000</v>
      </c>
      <c r="F552" s="29">
        <v>19272</v>
      </c>
      <c r="G552" s="27">
        <v>84728</v>
      </c>
      <c r="H552" s="27"/>
      <c r="I552" s="27"/>
      <c r="J552" s="27"/>
      <c r="K552" s="27"/>
      <c r="L552" s="27"/>
      <c r="M552" s="27"/>
    </row>
    <row r="553" spans="1:13" s="7" customFormat="1" ht="15.75" customHeight="1" x14ac:dyDescent="0.2">
      <c r="A553" s="25"/>
      <c r="B553" s="25"/>
      <c r="C553" s="27">
        <f>D553+G553+H553+I553+J553+K553+L553+M553</f>
        <v>0</v>
      </c>
      <c r="D553" s="27">
        <f>SUM(E553,F553)</f>
        <v>13100</v>
      </c>
      <c r="E553" s="28">
        <v>11405</v>
      </c>
      <c r="F553" s="29">
        <v>1695</v>
      </c>
      <c r="G553" s="29">
        <v>-13100</v>
      </c>
      <c r="H553" s="27"/>
      <c r="I553" s="27"/>
      <c r="J553" s="27"/>
      <c r="K553" s="27"/>
      <c r="L553" s="27"/>
      <c r="M553" s="27"/>
    </row>
    <row r="554" spans="1:13" s="7" customFormat="1" ht="15.75" customHeight="1" x14ac:dyDescent="0.2">
      <c r="A554" s="94"/>
      <c r="B554" s="94"/>
      <c r="C554" s="95">
        <f t="shared" ref="C554:M554" si="1335">SUM(C552:C553)</f>
        <v>184000</v>
      </c>
      <c r="D554" s="95">
        <f t="shared" si="1335"/>
        <v>112372</v>
      </c>
      <c r="E554" s="95">
        <f t="shared" si="1335"/>
        <v>91405</v>
      </c>
      <c r="F554" s="95">
        <f t="shared" si="1335"/>
        <v>20967</v>
      </c>
      <c r="G554" s="95">
        <f t="shared" si="1335"/>
        <v>71628</v>
      </c>
      <c r="H554" s="95">
        <f t="shared" si="1335"/>
        <v>0</v>
      </c>
      <c r="I554" s="95">
        <f t="shared" si="1335"/>
        <v>0</v>
      </c>
      <c r="J554" s="95">
        <f t="shared" si="1335"/>
        <v>0</v>
      </c>
      <c r="K554" s="95">
        <f t="shared" si="1335"/>
        <v>0</v>
      </c>
      <c r="L554" s="95">
        <f t="shared" si="1335"/>
        <v>0</v>
      </c>
      <c r="M554" s="95">
        <f t="shared" si="1335"/>
        <v>0</v>
      </c>
    </row>
    <row r="555" spans="1:13" s="7" customFormat="1" ht="15.75" customHeight="1" x14ac:dyDescent="0.2">
      <c r="A555" s="26" t="s">
        <v>128</v>
      </c>
      <c r="B555" s="64" t="s">
        <v>162</v>
      </c>
      <c r="C555" s="27">
        <f t="shared" si="1327"/>
        <v>220000</v>
      </c>
      <c r="D555" s="29">
        <f t="shared" si="1328"/>
        <v>109642</v>
      </c>
      <c r="E555" s="29">
        <v>85635</v>
      </c>
      <c r="F555" s="29">
        <v>24007</v>
      </c>
      <c r="G555" s="27">
        <v>110358</v>
      </c>
      <c r="H555" s="27"/>
      <c r="I555" s="27"/>
      <c r="J555" s="27"/>
      <c r="K555" s="27"/>
      <c r="L555" s="27"/>
      <c r="M555" s="27"/>
    </row>
    <row r="556" spans="1:13" s="7" customFormat="1" ht="15.75" customHeight="1" x14ac:dyDescent="0.2">
      <c r="A556" s="25"/>
      <c r="B556" s="25"/>
      <c r="C556" s="27">
        <f>D556+G556+H556+I556+J556+K556+L556+M556</f>
        <v>0</v>
      </c>
      <c r="D556" s="27">
        <f>SUM(E556,F556)</f>
        <v>0</v>
      </c>
      <c r="E556" s="28"/>
      <c r="F556" s="29"/>
      <c r="G556" s="29"/>
      <c r="H556" s="27"/>
      <c r="I556" s="27"/>
      <c r="J556" s="27"/>
      <c r="K556" s="27"/>
      <c r="L556" s="27"/>
      <c r="M556" s="27"/>
    </row>
    <row r="557" spans="1:13" s="7" customFormat="1" ht="15.75" customHeight="1" x14ac:dyDescent="0.2">
      <c r="A557" s="94"/>
      <c r="B557" s="94"/>
      <c r="C557" s="95">
        <f t="shared" ref="C557:M557" si="1336">SUM(C555:C556)</f>
        <v>220000</v>
      </c>
      <c r="D557" s="95">
        <f t="shared" si="1336"/>
        <v>109642</v>
      </c>
      <c r="E557" s="95">
        <f t="shared" si="1336"/>
        <v>85635</v>
      </c>
      <c r="F557" s="95">
        <f t="shared" si="1336"/>
        <v>24007</v>
      </c>
      <c r="G557" s="95">
        <f t="shared" si="1336"/>
        <v>110358</v>
      </c>
      <c r="H557" s="95">
        <f t="shared" si="1336"/>
        <v>0</v>
      </c>
      <c r="I557" s="95">
        <f t="shared" si="1336"/>
        <v>0</v>
      </c>
      <c r="J557" s="95">
        <f t="shared" si="1336"/>
        <v>0</v>
      </c>
      <c r="K557" s="95">
        <f t="shared" si="1336"/>
        <v>0</v>
      </c>
      <c r="L557" s="95">
        <f t="shared" si="1336"/>
        <v>0</v>
      </c>
      <c r="M557" s="95">
        <f t="shared" si="1336"/>
        <v>0</v>
      </c>
    </row>
    <row r="558" spans="1:13" s="7" customFormat="1" ht="25.5" customHeight="1" x14ac:dyDescent="0.2">
      <c r="A558" s="26">
        <v>10.7</v>
      </c>
      <c r="B558" s="64" t="s">
        <v>186</v>
      </c>
      <c r="C558" s="27">
        <f t="shared" si="1327"/>
        <v>10087</v>
      </c>
      <c r="D558" s="29">
        <f t="shared" si="1328"/>
        <v>1498</v>
      </c>
      <c r="E558" s="29">
        <v>1207</v>
      </c>
      <c r="F558" s="29">
        <v>291</v>
      </c>
      <c r="G558" s="27">
        <v>8589</v>
      </c>
      <c r="H558" s="27"/>
      <c r="I558" s="27"/>
      <c r="J558" s="27"/>
      <c r="K558" s="27"/>
      <c r="L558" s="27"/>
      <c r="M558" s="27"/>
    </row>
    <row r="559" spans="1:13" s="7" customFormat="1" ht="15.75" customHeight="1" x14ac:dyDescent="0.2">
      <c r="A559" s="25"/>
      <c r="B559" s="25"/>
      <c r="C559" s="27">
        <f>D559+G559+H559+I559+J559+K559+L559+M559</f>
        <v>1922</v>
      </c>
      <c r="D559" s="27">
        <f>SUM(E559,F559)</f>
        <v>0</v>
      </c>
      <c r="E559" s="28"/>
      <c r="F559" s="29"/>
      <c r="G559" s="29">
        <v>1922</v>
      </c>
      <c r="H559" s="27"/>
      <c r="I559" s="27"/>
      <c r="J559" s="27"/>
      <c r="K559" s="27"/>
      <c r="L559" s="27"/>
      <c r="M559" s="27"/>
    </row>
    <row r="560" spans="1:13" s="7" customFormat="1" ht="15.75" customHeight="1" x14ac:dyDescent="0.2">
      <c r="A560" s="94"/>
      <c r="B560" s="94"/>
      <c r="C560" s="95">
        <f t="shared" ref="C560:M560" si="1337">SUM(C558:C559)</f>
        <v>12009</v>
      </c>
      <c r="D560" s="95">
        <f t="shared" si="1337"/>
        <v>1498</v>
      </c>
      <c r="E560" s="95">
        <f t="shared" si="1337"/>
        <v>1207</v>
      </c>
      <c r="F560" s="95">
        <f t="shared" si="1337"/>
        <v>291</v>
      </c>
      <c r="G560" s="95">
        <f t="shared" si="1337"/>
        <v>10511</v>
      </c>
      <c r="H560" s="95">
        <f t="shared" si="1337"/>
        <v>0</v>
      </c>
      <c r="I560" s="95">
        <f t="shared" si="1337"/>
        <v>0</v>
      </c>
      <c r="J560" s="95">
        <f t="shared" si="1337"/>
        <v>0</v>
      </c>
      <c r="K560" s="95">
        <f t="shared" si="1337"/>
        <v>0</v>
      </c>
      <c r="L560" s="95">
        <f t="shared" si="1337"/>
        <v>0</v>
      </c>
      <c r="M560" s="95">
        <f t="shared" si="1337"/>
        <v>0</v>
      </c>
    </row>
    <row r="561" spans="1:13" s="7" customFormat="1" ht="15.75" customHeight="1" x14ac:dyDescent="0.2">
      <c r="A561" s="26" t="s">
        <v>128</v>
      </c>
      <c r="B561" s="26" t="s">
        <v>197</v>
      </c>
      <c r="C561" s="27">
        <f t="shared" ref="C561:C579" si="1338">SUM(D561,G561,H561:M561)</f>
        <v>382000</v>
      </c>
      <c r="D561" s="27">
        <f t="shared" ref="D561:D579" si="1339">SUM(E561:F561)</f>
        <v>0</v>
      </c>
      <c r="E561" s="27"/>
      <c r="F561" s="27"/>
      <c r="G561" s="27"/>
      <c r="H561" s="27"/>
      <c r="I561" s="27"/>
      <c r="J561" s="27"/>
      <c r="K561" s="27">
        <v>382000</v>
      </c>
      <c r="L561" s="27"/>
      <c r="M561" s="27"/>
    </row>
    <row r="562" spans="1:13" s="7" customFormat="1" ht="15.75" customHeight="1" x14ac:dyDescent="0.2">
      <c r="A562" s="25"/>
      <c r="B562" s="25"/>
      <c r="C562" s="27">
        <f>D562+G562+H562+I562+J562+K562+L562+M562</f>
        <v>0</v>
      </c>
      <c r="D562" s="27">
        <f>SUM(E562,F562)</f>
        <v>0</v>
      </c>
      <c r="E562" s="28"/>
      <c r="F562" s="29"/>
      <c r="G562" s="29"/>
      <c r="H562" s="27"/>
      <c r="I562" s="27"/>
      <c r="J562" s="27"/>
      <c r="K562" s="27"/>
      <c r="L562" s="27"/>
      <c r="M562" s="27"/>
    </row>
    <row r="563" spans="1:13" s="7" customFormat="1" ht="15.75" customHeight="1" x14ac:dyDescent="0.2">
      <c r="A563" s="94"/>
      <c r="B563" s="94"/>
      <c r="C563" s="95">
        <f t="shared" ref="C563:M563" si="1340">SUM(C561:C562)</f>
        <v>382000</v>
      </c>
      <c r="D563" s="95">
        <f t="shared" si="1340"/>
        <v>0</v>
      </c>
      <c r="E563" s="95">
        <f t="shared" si="1340"/>
        <v>0</v>
      </c>
      <c r="F563" s="95">
        <f t="shared" si="1340"/>
        <v>0</v>
      </c>
      <c r="G563" s="95">
        <f t="shared" si="1340"/>
        <v>0</v>
      </c>
      <c r="H563" s="95">
        <f t="shared" si="1340"/>
        <v>0</v>
      </c>
      <c r="I563" s="95">
        <f t="shared" si="1340"/>
        <v>0</v>
      </c>
      <c r="J563" s="95">
        <f t="shared" si="1340"/>
        <v>0</v>
      </c>
      <c r="K563" s="95">
        <f t="shared" si="1340"/>
        <v>382000</v>
      </c>
      <c r="L563" s="95">
        <f t="shared" si="1340"/>
        <v>0</v>
      </c>
      <c r="M563" s="95">
        <f t="shared" si="1340"/>
        <v>0</v>
      </c>
    </row>
    <row r="564" spans="1:13" s="7" customFormat="1" ht="27" customHeight="1" x14ac:dyDescent="0.2">
      <c r="A564" s="26" t="s">
        <v>128</v>
      </c>
      <c r="B564" s="26" t="s">
        <v>184</v>
      </c>
      <c r="C564" s="27">
        <f t="shared" si="1338"/>
        <v>40000</v>
      </c>
      <c r="D564" s="27">
        <f t="shared" si="1339"/>
        <v>0</v>
      </c>
      <c r="E564" s="27"/>
      <c r="F564" s="27"/>
      <c r="G564" s="27"/>
      <c r="H564" s="27"/>
      <c r="I564" s="27"/>
      <c r="J564" s="27"/>
      <c r="K564" s="27">
        <v>40000</v>
      </c>
      <c r="L564" s="27"/>
      <c r="M564" s="27"/>
    </row>
    <row r="565" spans="1:13" s="7" customFormat="1" ht="15.75" customHeight="1" x14ac:dyDescent="0.2">
      <c r="A565" s="25"/>
      <c r="B565" s="25"/>
      <c r="C565" s="27">
        <f>D565+G565+H565+I565+J565+K565+L565+M565</f>
        <v>0</v>
      </c>
      <c r="D565" s="27">
        <f>SUM(E565,F565)</f>
        <v>0</v>
      </c>
      <c r="E565" s="28"/>
      <c r="F565" s="29"/>
      <c r="G565" s="29"/>
      <c r="H565" s="27"/>
      <c r="I565" s="27"/>
      <c r="J565" s="27"/>
      <c r="K565" s="27"/>
      <c r="L565" s="27"/>
      <c r="M565" s="27"/>
    </row>
    <row r="566" spans="1:13" s="7" customFormat="1" ht="15.75" customHeight="1" x14ac:dyDescent="0.2">
      <c r="A566" s="94"/>
      <c r="B566" s="94"/>
      <c r="C566" s="95">
        <f t="shared" ref="C566:M566" si="1341">SUM(C564:C565)</f>
        <v>40000</v>
      </c>
      <c r="D566" s="95">
        <f t="shared" si="1341"/>
        <v>0</v>
      </c>
      <c r="E566" s="95">
        <f t="shared" si="1341"/>
        <v>0</v>
      </c>
      <c r="F566" s="95">
        <f t="shared" si="1341"/>
        <v>0</v>
      </c>
      <c r="G566" s="95">
        <f t="shared" si="1341"/>
        <v>0</v>
      </c>
      <c r="H566" s="95">
        <f t="shared" si="1341"/>
        <v>0</v>
      </c>
      <c r="I566" s="95">
        <f t="shared" si="1341"/>
        <v>0</v>
      </c>
      <c r="J566" s="95">
        <f t="shared" si="1341"/>
        <v>0</v>
      </c>
      <c r="K566" s="95">
        <f t="shared" si="1341"/>
        <v>40000</v>
      </c>
      <c r="L566" s="95">
        <f t="shared" si="1341"/>
        <v>0</v>
      </c>
      <c r="M566" s="95">
        <f t="shared" si="1341"/>
        <v>0</v>
      </c>
    </row>
    <row r="567" spans="1:13" s="7" customFormat="1" ht="27" customHeight="1" x14ac:dyDescent="0.2">
      <c r="A567" s="26" t="s">
        <v>128</v>
      </c>
      <c r="B567" s="26" t="s">
        <v>219</v>
      </c>
      <c r="C567" s="27">
        <f t="shared" si="1338"/>
        <v>50000</v>
      </c>
      <c r="D567" s="27">
        <f t="shared" si="1339"/>
        <v>0</v>
      </c>
      <c r="E567" s="27"/>
      <c r="F567" s="27"/>
      <c r="G567" s="27"/>
      <c r="H567" s="27"/>
      <c r="I567" s="27"/>
      <c r="J567" s="27"/>
      <c r="K567" s="29">
        <v>50000</v>
      </c>
      <c r="L567" s="27"/>
      <c r="M567" s="27"/>
    </row>
    <row r="568" spans="1:13" s="7" customFormat="1" ht="15.75" customHeight="1" x14ac:dyDescent="0.2">
      <c r="A568" s="25"/>
      <c r="B568" s="25"/>
      <c r="C568" s="27">
        <f>D568+G568+H568+I568+J568+K568+L568+M568</f>
        <v>0</v>
      </c>
      <c r="D568" s="27">
        <f>SUM(E568,F568)</f>
        <v>0</v>
      </c>
      <c r="E568" s="28"/>
      <c r="F568" s="29"/>
      <c r="G568" s="29"/>
      <c r="H568" s="27"/>
      <c r="I568" s="27"/>
      <c r="J568" s="27"/>
      <c r="K568" s="27"/>
      <c r="L568" s="27"/>
      <c r="M568" s="27"/>
    </row>
    <row r="569" spans="1:13" s="7" customFormat="1" ht="15.75" customHeight="1" x14ac:dyDescent="0.2">
      <c r="A569" s="94"/>
      <c r="B569" s="94"/>
      <c r="C569" s="95">
        <f t="shared" ref="C569:M569" si="1342">SUM(C567:C568)</f>
        <v>50000</v>
      </c>
      <c r="D569" s="95">
        <f t="shared" si="1342"/>
        <v>0</v>
      </c>
      <c r="E569" s="95">
        <f t="shared" si="1342"/>
        <v>0</v>
      </c>
      <c r="F569" s="95">
        <f t="shared" si="1342"/>
        <v>0</v>
      </c>
      <c r="G569" s="95">
        <f t="shared" si="1342"/>
        <v>0</v>
      </c>
      <c r="H569" s="95">
        <f t="shared" si="1342"/>
        <v>0</v>
      </c>
      <c r="I569" s="95">
        <f t="shared" si="1342"/>
        <v>0</v>
      </c>
      <c r="J569" s="95">
        <f t="shared" si="1342"/>
        <v>0</v>
      </c>
      <c r="K569" s="95">
        <f t="shared" si="1342"/>
        <v>50000</v>
      </c>
      <c r="L569" s="95">
        <f t="shared" si="1342"/>
        <v>0</v>
      </c>
      <c r="M569" s="95">
        <f t="shared" si="1342"/>
        <v>0</v>
      </c>
    </row>
    <row r="570" spans="1:13" s="7" customFormat="1" ht="27.75" customHeight="1" x14ac:dyDescent="0.2">
      <c r="A570" s="26" t="s">
        <v>129</v>
      </c>
      <c r="B570" s="26" t="s">
        <v>178</v>
      </c>
      <c r="C570" s="27">
        <f t="shared" si="1338"/>
        <v>250000</v>
      </c>
      <c r="D570" s="27">
        <f t="shared" si="1339"/>
        <v>0</v>
      </c>
      <c r="E570" s="27"/>
      <c r="F570" s="27"/>
      <c r="G570" s="27">
        <v>20000</v>
      </c>
      <c r="H570" s="27"/>
      <c r="I570" s="27"/>
      <c r="J570" s="27"/>
      <c r="K570" s="27"/>
      <c r="L570" s="27">
        <v>230000</v>
      </c>
      <c r="M570" s="27"/>
    </row>
    <row r="571" spans="1:13" s="7" customFormat="1" ht="15.75" customHeight="1" x14ac:dyDescent="0.2">
      <c r="A571" s="25"/>
      <c r="B571" s="25"/>
      <c r="C571" s="27">
        <f>D571+G571+H571+I571+J571+K571+L571+M571</f>
        <v>0</v>
      </c>
      <c r="D571" s="27">
        <f>SUM(E571,F571)</f>
        <v>0</v>
      </c>
      <c r="E571" s="28"/>
      <c r="F571" s="29"/>
      <c r="G571" s="29"/>
      <c r="H571" s="27"/>
      <c r="I571" s="27"/>
      <c r="J571" s="27"/>
      <c r="K571" s="27"/>
      <c r="L571" s="27"/>
      <c r="M571" s="27"/>
    </row>
    <row r="572" spans="1:13" s="7" customFormat="1" ht="15.75" customHeight="1" x14ac:dyDescent="0.2">
      <c r="A572" s="94"/>
      <c r="B572" s="94"/>
      <c r="C572" s="95">
        <f t="shared" ref="C572:M572" si="1343">SUM(C570:C571)</f>
        <v>250000</v>
      </c>
      <c r="D572" s="95">
        <f t="shared" si="1343"/>
        <v>0</v>
      </c>
      <c r="E572" s="95">
        <f t="shared" si="1343"/>
        <v>0</v>
      </c>
      <c r="F572" s="95">
        <f t="shared" si="1343"/>
        <v>0</v>
      </c>
      <c r="G572" s="95">
        <f t="shared" si="1343"/>
        <v>20000</v>
      </c>
      <c r="H572" s="95">
        <f t="shared" si="1343"/>
        <v>0</v>
      </c>
      <c r="I572" s="95">
        <f t="shared" si="1343"/>
        <v>0</v>
      </c>
      <c r="J572" s="95">
        <f t="shared" si="1343"/>
        <v>0</v>
      </c>
      <c r="K572" s="95">
        <f t="shared" si="1343"/>
        <v>0</v>
      </c>
      <c r="L572" s="95">
        <f t="shared" si="1343"/>
        <v>230000</v>
      </c>
      <c r="M572" s="95">
        <f t="shared" si="1343"/>
        <v>0</v>
      </c>
    </row>
    <row r="573" spans="1:13" s="7" customFormat="1" ht="28.5" customHeight="1" x14ac:dyDescent="0.2">
      <c r="A573" s="65" t="s">
        <v>129</v>
      </c>
      <c r="B573" s="26" t="s">
        <v>87</v>
      </c>
      <c r="C573" s="27">
        <f t="shared" si="1338"/>
        <v>15000</v>
      </c>
      <c r="D573" s="27">
        <f t="shared" si="1339"/>
        <v>0</v>
      </c>
      <c r="E573" s="27"/>
      <c r="F573" s="27"/>
      <c r="G573" s="27"/>
      <c r="H573" s="29">
        <v>15000</v>
      </c>
      <c r="I573" s="27"/>
      <c r="J573" s="27"/>
      <c r="K573" s="27"/>
      <c r="L573" s="27"/>
      <c r="M573" s="27"/>
    </row>
    <row r="574" spans="1:13" s="7" customFormat="1" ht="15.75" customHeight="1" x14ac:dyDescent="0.2">
      <c r="A574" s="25"/>
      <c r="B574" s="25"/>
      <c r="C574" s="27">
        <f>D574+G574+H574+I574+J574+K574+L574+M574</f>
        <v>0</v>
      </c>
      <c r="D574" s="27">
        <f>SUM(E574,F574)</f>
        <v>0</v>
      </c>
      <c r="E574" s="28"/>
      <c r="F574" s="29"/>
      <c r="G574" s="29"/>
      <c r="H574" s="27"/>
      <c r="I574" s="27"/>
      <c r="J574" s="27"/>
      <c r="K574" s="27"/>
      <c r="L574" s="27"/>
      <c r="M574" s="27"/>
    </row>
    <row r="575" spans="1:13" s="7" customFormat="1" ht="15.75" customHeight="1" x14ac:dyDescent="0.2">
      <c r="A575" s="94"/>
      <c r="B575" s="94"/>
      <c r="C575" s="95">
        <f t="shared" ref="C575:M575" si="1344">SUM(C573:C574)</f>
        <v>15000</v>
      </c>
      <c r="D575" s="95">
        <f t="shared" si="1344"/>
        <v>0</v>
      </c>
      <c r="E575" s="95">
        <f t="shared" si="1344"/>
        <v>0</v>
      </c>
      <c r="F575" s="95">
        <f t="shared" si="1344"/>
        <v>0</v>
      </c>
      <c r="G575" s="95">
        <f t="shared" si="1344"/>
        <v>0</v>
      </c>
      <c r="H575" s="95">
        <f t="shared" si="1344"/>
        <v>15000</v>
      </c>
      <c r="I575" s="95">
        <f t="shared" si="1344"/>
        <v>0</v>
      </c>
      <c r="J575" s="95">
        <f t="shared" si="1344"/>
        <v>0</v>
      </c>
      <c r="K575" s="95">
        <f t="shared" si="1344"/>
        <v>0</v>
      </c>
      <c r="L575" s="95">
        <f t="shared" si="1344"/>
        <v>0</v>
      </c>
      <c r="M575" s="95">
        <f t="shared" si="1344"/>
        <v>0</v>
      </c>
    </row>
    <row r="576" spans="1:13" s="7" customFormat="1" ht="28.5" customHeight="1" x14ac:dyDescent="0.2">
      <c r="A576" s="65" t="s">
        <v>129</v>
      </c>
      <c r="B576" s="26" t="s">
        <v>252</v>
      </c>
      <c r="C576" s="27">
        <f t="shared" ref="C576" si="1345">SUM(D576,G576,H576:M576)</f>
        <v>0</v>
      </c>
      <c r="D576" s="27">
        <f t="shared" ref="D576" si="1346">SUM(E576:F576)</f>
        <v>0</v>
      </c>
      <c r="E576" s="27"/>
      <c r="F576" s="27"/>
      <c r="G576" s="27"/>
      <c r="H576" s="29"/>
      <c r="I576" s="27"/>
      <c r="J576" s="27"/>
      <c r="K576" s="27"/>
      <c r="L576" s="27"/>
      <c r="M576" s="27"/>
    </row>
    <row r="577" spans="1:13" s="7" customFormat="1" ht="15.75" customHeight="1" x14ac:dyDescent="0.2">
      <c r="A577" s="25"/>
      <c r="B577" s="25"/>
      <c r="C577" s="27">
        <f>D577+G577+H577+I577+J577+K577+L577+M577</f>
        <v>3817</v>
      </c>
      <c r="D577" s="27">
        <f>SUM(E577,F577)</f>
        <v>3751</v>
      </c>
      <c r="E577" s="28">
        <v>3003</v>
      </c>
      <c r="F577" s="29">
        <v>748</v>
      </c>
      <c r="G577" s="29">
        <v>66</v>
      </c>
      <c r="H577" s="27"/>
      <c r="I577" s="27"/>
      <c r="J577" s="27"/>
      <c r="K577" s="27"/>
      <c r="L577" s="27"/>
      <c r="M577" s="27"/>
    </row>
    <row r="578" spans="1:13" s="7" customFormat="1" ht="15.75" customHeight="1" x14ac:dyDescent="0.2">
      <c r="A578" s="94"/>
      <c r="B578" s="94"/>
      <c r="C578" s="95">
        <f t="shared" ref="C578:M578" si="1347">SUM(C576:C577)</f>
        <v>3817</v>
      </c>
      <c r="D578" s="95">
        <f t="shared" si="1347"/>
        <v>3751</v>
      </c>
      <c r="E578" s="95">
        <f t="shared" si="1347"/>
        <v>3003</v>
      </c>
      <c r="F578" s="95">
        <f t="shared" si="1347"/>
        <v>748</v>
      </c>
      <c r="G578" s="95">
        <f t="shared" si="1347"/>
        <v>66</v>
      </c>
      <c r="H578" s="95">
        <f t="shared" si="1347"/>
        <v>0</v>
      </c>
      <c r="I578" s="95">
        <f t="shared" si="1347"/>
        <v>0</v>
      </c>
      <c r="J578" s="95">
        <f t="shared" si="1347"/>
        <v>0</v>
      </c>
      <c r="K578" s="95">
        <f t="shared" si="1347"/>
        <v>0</v>
      </c>
      <c r="L578" s="95">
        <f t="shared" si="1347"/>
        <v>0</v>
      </c>
      <c r="M578" s="95">
        <f t="shared" si="1347"/>
        <v>0</v>
      </c>
    </row>
    <row r="579" spans="1:13" s="7" customFormat="1" ht="15.75" customHeight="1" x14ac:dyDescent="0.2">
      <c r="A579" s="66">
        <v>10.92</v>
      </c>
      <c r="B579" s="26" t="s">
        <v>190</v>
      </c>
      <c r="C579" s="27">
        <f t="shared" si="1338"/>
        <v>50000</v>
      </c>
      <c r="D579" s="27">
        <f t="shared" si="1339"/>
        <v>6220</v>
      </c>
      <c r="E579" s="27">
        <v>5000</v>
      </c>
      <c r="F579" s="27">
        <v>1220</v>
      </c>
      <c r="G579" s="27">
        <v>43780</v>
      </c>
      <c r="H579" s="29"/>
      <c r="I579" s="27"/>
      <c r="J579" s="27"/>
      <c r="K579" s="27"/>
      <c r="L579" s="27"/>
      <c r="M579" s="27"/>
    </row>
    <row r="580" spans="1:13" s="7" customFormat="1" ht="15.75" customHeight="1" x14ac:dyDescent="0.2">
      <c r="A580" s="25"/>
      <c r="B580" s="25"/>
      <c r="C580" s="27">
        <f>D580+G580+H580+I580+J580+K580+L580+M580</f>
        <v>0</v>
      </c>
      <c r="D580" s="27">
        <f>SUM(E580,F580)</f>
        <v>1241</v>
      </c>
      <c r="E580" s="28">
        <v>1000</v>
      </c>
      <c r="F580" s="29">
        <v>241</v>
      </c>
      <c r="G580" s="29">
        <v>-1241</v>
      </c>
      <c r="H580" s="27"/>
      <c r="I580" s="27"/>
      <c r="J580" s="27"/>
      <c r="K580" s="27"/>
      <c r="L580" s="27"/>
      <c r="M580" s="27"/>
    </row>
    <row r="581" spans="1:13" s="7" customFormat="1" ht="15.75" customHeight="1" x14ac:dyDescent="0.2">
      <c r="A581" s="94"/>
      <c r="B581" s="94"/>
      <c r="C581" s="95">
        <f t="shared" ref="C581:M581" si="1348">SUM(C579:C580)</f>
        <v>50000</v>
      </c>
      <c r="D581" s="95">
        <f t="shared" si="1348"/>
        <v>7461</v>
      </c>
      <c r="E581" s="95">
        <f t="shared" si="1348"/>
        <v>6000</v>
      </c>
      <c r="F581" s="95">
        <f t="shared" si="1348"/>
        <v>1461</v>
      </c>
      <c r="G581" s="95">
        <f t="shared" si="1348"/>
        <v>42539</v>
      </c>
      <c r="H581" s="95">
        <f t="shared" si="1348"/>
        <v>0</v>
      </c>
      <c r="I581" s="95">
        <f t="shared" si="1348"/>
        <v>0</v>
      </c>
      <c r="J581" s="95">
        <f t="shared" si="1348"/>
        <v>0</v>
      </c>
      <c r="K581" s="95">
        <f t="shared" si="1348"/>
        <v>0</v>
      </c>
      <c r="L581" s="95">
        <f t="shared" si="1348"/>
        <v>0</v>
      </c>
      <c r="M581" s="95">
        <f t="shared" si="1348"/>
        <v>0</v>
      </c>
    </row>
    <row r="582" spans="1:13" s="7" customFormat="1" ht="15.75" customHeight="1" x14ac:dyDescent="0.2">
      <c r="A582" s="66">
        <v>10.92</v>
      </c>
      <c r="B582" s="26" t="s">
        <v>193</v>
      </c>
      <c r="C582" s="27">
        <f t="shared" ref="C582:C585" si="1349">SUM(D582,G582,H582:M582)</f>
        <v>28743</v>
      </c>
      <c r="D582" s="27">
        <f t="shared" ref="D582:D585" si="1350">SUM(E582:F582)</f>
        <v>1985</v>
      </c>
      <c r="E582" s="27">
        <v>1600</v>
      </c>
      <c r="F582" s="27">
        <v>385</v>
      </c>
      <c r="G582" s="27">
        <v>26758</v>
      </c>
      <c r="H582" s="29"/>
      <c r="I582" s="27"/>
      <c r="J582" s="27"/>
      <c r="K582" s="27"/>
      <c r="L582" s="27"/>
      <c r="M582" s="27"/>
    </row>
    <row r="583" spans="1:13" s="7" customFormat="1" ht="15.75" customHeight="1" x14ac:dyDescent="0.2">
      <c r="A583" s="25"/>
      <c r="B583" s="25"/>
      <c r="C583" s="27">
        <f>D583+G583+H583+I583+J583+K583+L583+M583</f>
        <v>0</v>
      </c>
      <c r="D583" s="27">
        <f>SUM(E583,F583)</f>
        <v>0</v>
      </c>
      <c r="E583" s="28"/>
      <c r="F583" s="29"/>
      <c r="G583" s="29">
        <v>-14000</v>
      </c>
      <c r="H583" s="27"/>
      <c r="I583" s="27"/>
      <c r="J583" s="27">
        <v>14000</v>
      </c>
      <c r="K583" s="27"/>
      <c r="L583" s="27"/>
      <c r="M583" s="27"/>
    </row>
    <row r="584" spans="1:13" s="7" customFormat="1" ht="15.75" customHeight="1" x14ac:dyDescent="0.2">
      <c r="A584" s="94"/>
      <c r="B584" s="94"/>
      <c r="C584" s="95">
        <f t="shared" ref="C584:M584" si="1351">SUM(C582:C583)</f>
        <v>28743</v>
      </c>
      <c r="D584" s="95">
        <f t="shared" si="1351"/>
        <v>1985</v>
      </c>
      <c r="E584" s="95">
        <f t="shared" si="1351"/>
        <v>1600</v>
      </c>
      <c r="F584" s="95">
        <f t="shared" si="1351"/>
        <v>385</v>
      </c>
      <c r="G584" s="95">
        <f t="shared" si="1351"/>
        <v>12758</v>
      </c>
      <c r="H584" s="95">
        <f t="shared" si="1351"/>
        <v>0</v>
      </c>
      <c r="I584" s="95">
        <f t="shared" si="1351"/>
        <v>0</v>
      </c>
      <c r="J584" s="95">
        <f t="shared" si="1351"/>
        <v>14000</v>
      </c>
      <c r="K584" s="95">
        <f t="shared" si="1351"/>
        <v>0</v>
      </c>
      <c r="L584" s="95">
        <f t="shared" si="1351"/>
        <v>0</v>
      </c>
      <c r="M584" s="95">
        <f t="shared" si="1351"/>
        <v>0</v>
      </c>
    </row>
    <row r="585" spans="1:13" s="7" customFormat="1" ht="15.75" customHeight="1" x14ac:dyDescent="0.2">
      <c r="A585" s="66">
        <v>10.92</v>
      </c>
      <c r="B585" s="26" t="s">
        <v>194</v>
      </c>
      <c r="C585" s="27">
        <f t="shared" si="1349"/>
        <v>205459</v>
      </c>
      <c r="D585" s="27">
        <f t="shared" si="1350"/>
        <v>1241</v>
      </c>
      <c r="E585" s="27">
        <v>1000</v>
      </c>
      <c r="F585" s="27">
        <v>241</v>
      </c>
      <c r="G585" s="27">
        <v>243</v>
      </c>
      <c r="H585" s="29"/>
      <c r="I585" s="27"/>
      <c r="J585" s="27">
        <v>203975</v>
      </c>
      <c r="K585" s="27"/>
      <c r="L585" s="27"/>
      <c r="M585" s="27"/>
    </row>
    <row r="586" spans="1:13" s="7" customFormat="1" ht="15.75" customHeight="1" x14ac:dyDescent="0.2">
      <c r="A586" s="25"/>
      <c r="B586" s="25"/>
      <c r="C586" s="27">
        <f>D586+G586+H586+I586+J586+K586+L586+M586</f>
        <v>-179745</v>
      </c>
      <c r="D586" s="27">
        <f>SUM(E586,F586)</f>
        <v>514</v>
      </c>
      <c r="E586" s="28">
        <v>414</v>
      </c>
      <c r="F586" s="29">
        <v>100</v>
      </c>
      <c r="G586" s="29">
        <v>1499</v>
      </c>
      <c r="H586" s="27"/>
      <c r="I586" s="27"/>
      <c r="J586" s="27">
        <v>-203975</v>
      </c>
      <c r="K586" s="27"/>
      <c r="L586" s="27">
        <v>22217</v>
      </c>
      <c r="M586" s="27"/>
    </row>
    <row r="587" spans="1:13" s="7" customFormat="1" ht="15.75" customHeight="1" x14ac:dyDescent="0.2">
      <c r="A587" s="94"/>
      <c r="B587" s="94"/>
      <c r="C587" s="95">
        <f t="shared" ref="C587:M587" si="1352">SUM(C585:C586)</f>
        <v>25714</v>
      </c>
      <c r="D587" s="95">
        <f t="shared" si="1352"/>
        <v>1755</v>
      </c>
      <c r="E587" s="95">
        <f t="shared" si="1352"/>
        <v>1414</v>
      </c>
      <c r="F587" s="95">
        <f t="shared" si="1352"/>
        <v>341</v>
      </c>
      <c r="G587" s="95">
        <f t="shared" si="1352"/>
        <v>1742</v>
      </c>
      <c r="H587" s="95">
        <f t="shared" si="1352"/>
        <v>0</v>
      </c>
      <c r="I587" s="95">
        <f t="shared" si="1352"/>
        <v>0</v>
      </c>
      <c r="J587" s="95">
        <f t="shared" si="1352"/>
        <v>0</v>
      </c>
      <c r="K587" s="95">
        <f t="shared" si="1352"/>
        <v>0</v>
      </c>
      <c r="L587" s="95">
        <f t="shared" si="1352"/>
        <v>22217</v>
      </c>
      <c r="M587" s="95">
        <f t="shared" si="1352"/>
        <v>0</v>
      </c>
    </row>
    <row r="588" spans="1:13" s="12" customFormat="1" ht="15.75" customHeight="1" x14ac:dyDescent="0.2">
      <c r="A588" s="67"/>
      <c r="B588" s="67" t="s">
        <v>0</v>
      </c>
      <c r="C588" s="67">
        <f t="shared" ref="C588:M588" si="1353">SUM(C69,C82,C118,C138,C251,C254,C381,C384,C531)</f>
        <v>43167162</v>
      </c>
      <c r="D588" s="67">
        <f t="shared" si="1353"/>
        <v>14679148</v>
      </c>
      <c r="E588" s="67">
        <f t="shared" si="1353"/>
        <v>11784724</v>
      </c>
      <c r="F588" s="67">
        <f t="shared" si="1353"/>
        <v>2894424</v>
      </c>
      <c r="G588" s="67">
        <f t="shared" si="1353"/>
        <v>8514428</v>
      </c>
      <c r="H588" s="67">
        <f t="shared" si="1353"/>
        <v>1073411</v>
      </c>
      <c r="I588" s="67">
        <f t="shared" si="1353"/>
        <v>0</v>
      </c>
      <c r="J588" s="67">
        <f t="shared" si="1353"/>
        <v>17483394</v>
      </c>
      <c r="K588" s="67">
        <f t="shared" si="1353"/>
        <v>629761</v>
      </c>
      <c r="L588" s="67">
        <f t="shared" si="1353"/>
        <v>787020</v>
      </c>
      <c r="M588" s="67">
        <f t="shared" si="1353"/>
        <v>0</v>
      </c>
    </row>
    <row r="589" spans="1:13" s="7" customFormat="1" ht="15.75" customHeight="1" x14ac:dyDescent="0.2">
      <c r="A589" s="98"/>
      <c r="B589" s="98"/>
      <c r="C589" s="99">
        <f>D589+G589+H589+I589+J589+K589+L589+M589</f>
        <v>-634315</v>
      </c>
      <c r="D589" s="99">
        <f>SUM(E589,F589)</f>
        <v>106858</v>
      </c>
      <c r="E589" s="100">
        <f>SUM(E532,E385,E382,E255,E252,E139,E119,E83,E70)</f>
        <v>10841</v>
      </c>
      <c r="F589" s="100">
        <f t="shared" ref="F589:M589" si="1354">SUM(F532,F385,F382,F255,F252,F139,F119,F83,F70)</f>
        <v>96017</v>
      </c>
      <c r="G589" s="100">
        <f t="shared" si="1354"/>
        <v>-513766</v>
      </c>
      <c r="H589" s="100">
        <f t="shared" si="1354"/>
        <v>-39348</v>
      </c>
      <c r="I589" s="100">
        <f t="shared" si="1354"/>
        <v>0</v>
      </c>
      <c r="J589" s="100">
        <f t="shared" si="1354"/>
        <v>-153929</v>
      </c>
      <c r="K589" s="100">
        <f t="shared" si="1354"/>
        <v>5284</v>
      </c>
      <c r="L589" s="100">
        <f t="shared" si="1354"/>
        <v>-42579</v>
      </c>
      <c r="M589" s="100">
        <f t="shared" si="1354"/>
        <v>3165</v>
      </c>
    </row>
    <row r="590" spans="1:13" s="7" customFormat="1" ht="15.75" customHeight="1" x14ac:dyDescent="0.2">
      <c r="A590" s="92"/>
      <c r="B590" s="92"/>
      <c r="C590" s="95">
        <f>SUM(C588,C589)</f>
        <v>42532847</v>
      </c>
      <c r="D590" s="95">
        <f t="shared" ref="D590:M590" si="1355">SUM(D588,D589)</f>
        <v>14786006</v>
      </c>
      <c r="E590" s="95">
        <f t="shared" si="1355"/>
        <v>11795565</v>
      </c>
      <c r="F590" s="95">
        <f t="shared" si="1355"/>
        <v>2990441</v>
      </c>
      <c r="G590" s="95">
        <f t="shared" si="1355"/>
        <v>8000662</v>
      </c>
      <c r="H590" s="95">
        <f t="shared" si="1355"/>
        <v>1034063</v>
      </c>
      <c r="I590" s="95">
        <f t="shared" si="1355"/>
        <v>0</v>
      </c>
      <c r="J590" s="95">
        <f t="shared" si="1355"/>
        <v>17329465</v>
      </c>
      <c r="K590" s="95">
        <f t="shared" si="1355"/>
        <v>635045</v>
      </c>
      <c r="L590" s="95">
        <f t="shared" si="1355"/>
        <v>744441</v>
      </c>
      <c r="M590" s="95">
        <f t="shared" si="1355"/>
        <v>3165</v>
      </c>
    </row>
    <row r="591" spans="1:13" s="12" customFormat="1" ht="15.75" customHeight="1" x14ac:dyDescent="0.2">
      <c r="A591" s="82"/>
      <c r="B591" s="82" t="s">
        <v>213</v>
      </c>
      <c r="C591" s="82">
        <f>C592+C593+C594</f>
        <v>-4543681</v>
      </c>
      <c r="D591" s="83"/>
      <c r="E591" s="83"/>
      <c r="F591" s="83"/>
      <c r="G591" s="83"/>
      <c r="H591" s="83"/>
      <c r="I591" s="83"/>
      <c r="J591" s="83"/>
      <c r="K591" s="83"/>
      <c r="L591" s="83"/>
      <c r="M591" s="83"/>
    </row>
    <row r="592" spans="1:13" s="12" customFormat="1" ht="15.75" customHeight="1" x14ac:dyDescent="0.2">
      <c r="A592" s="34"/>
      <c r="B592" s="68" t="s">
        <v>90</v>
      </c>
      <c r="C592" s="34">
        <v>-4446771</v>
      </c>
      <c r="D592" s="69"/>
      <c r="E592" s="69"/>
      <c r="F592" s="69"/>
      <c r="G592" s="69"/>
      <c r="H592" s="69"/>
      <c r="I592" s="69"/>
      <c r="J592" s="69"/>
      <c r="K592" s="69"/>
      <c r="L592" s="69"/>
      <c r="M592" s="69"/>
    </row>
    <row r="593" spans="1:13" s="12" customFormat="1" ht="25.5" customHeight="1" x14ac:dyDescent="0.2">
      <c r="A593" s="34"/>
      <c r="B593" s="70" t="s">
        <v>181</v>
      </c>
      <c r="C593" s="34">
        <v>-56915</v>
      </c>
      <c r="D593" s="69"/>
      <c r="E593" s="69"/>
      <c r="F593" s="69"/>
      <c r="G593" s="69"/>
      <c r="H593" s="69"/>
      <c r="I593" s="69"/>
      <c r="J593" s="69"/>
      <c r="K593" s="69"/>
      <c r="L593" s="69"/>
      <c r="M593" s="69"/>
    </row>
    <row r="594" spans="1:13" s="12" customFormat="1" ht="36" customHeight="1" x14ac:dyDescent="0.2">
      <c r="A594" s="34"/>
      <c r="B594" s="70" t="s">
        <v>255</v>
      </c>
      <c r="C594" s="34">
        <v>-39995</v>
      </c>
      <c r="D594" s="69"/>
      <c r="E594" s="69"/>
      <c r="F594" s="69"/>
      <c r="G594" s="69"/>
      <c r="H594" s="69"/>
      <c r="I594" s="69"/>
      <c r="J594" s="69"/>
      <c r="K594" s="69"/>
      <c r="L594" s="69"/>
      <c r="M594" s="69"/>
    </row>
    <row r="595" spans="1:13" s="12" customFormat="1" ht="15.75" customHeight="1" x14ac:dyDescent="0.2">
      <c r="A595" s="34"/>
      <c r="B595" s="37" t="s">
        <v>112</v>
      </c>
      <c r="C595" s="34">
        <v>-1500000</v>
      </c>
      <c r="D595" s="11"/>
      <c r="E595" s="11"/>
      <c r="F595" s="11"/>
      <c r="G595" s="11"/>
      <c r="H595" s="11"/>
      <c r="I595" s="11"/>
      <c r="J595" s="11"/>
      <c r="K595" s="11"/>
      <c r="L595" s="11"/>
      <c r="M595" s="11"/>
    </row>
    <row r="596" spans="1:13" s="7" customFormat="1" ht="15.75" customHeight="1" x14ac:dyDescent="0.2">
      <c r="A596" s="27"/>
      <c r="B596" s="34"/>
      <c r="C596" s="34">
        <v>-1963033</v>
      </c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s="12" customFormat="1" ht="15.75" customHeight="1" x14ac:dyDescent="0.2">
      <c r="A597" s="34"/>
      <c r="B597" s="37"/>
      <c r="C597" s="34">
        <f>SUM(C595:C596)</f>
        <v>-3463033</v>
      </c>
      <c r="E597" s="69"/>
      <c r="F597" s="11"/>
      <c r="G597" s="11"/>
      <c r="H597" s="11"/>
      <c r="I597" s="11"/>
      <c r="J597" s="11"/>
      <c r="K597" s="11"/>
      <c r="L597" s="11"/>
      <c r="M597" s="11"/>
    </row>
    <row r="598" spans="1:13" s="7" customFormat="1" ht="15.75" customHeight="1" x14ac:dyDescent="0.2">
      <c r="A598" s="6"/>
      <c r="B598" s="6" t="s">
        <v>215</v>
      </c>
      <c r="C598" s="71"/>
      <c r="D598" s="6"/>
      <c r="E598" s="6"/>
      <c r="F598" s="1" t="s">
        <v>214</v>
      </c>
      <c r="G598" s="1"/>
      <c r="H598" s="1"/>
      <c r="I598" s="1"/>
      <c r="J598" s="1"/>
      <c r="K598" s="1"/>
      <c r="L598" s="1"/>
      <c r="M598" s="1"/>
    </row>
    <row r="599" spans="1:13" s="7" customFormat="1" ht="15.75" customHeight="1" x14ac:dyDescent="0.2">
      <c r="A599" s="6"/>
      <c r="B599" s="6"/>
      <c r="C599" s="73"/>
      <c r="D599" s="6"/>
      <c r="E599" s="6"/>
      <c r="F599" s="1"/>
      <c r="G599" s="1"/>
      <c r="H599" s="1"/>
      <c r="I599" s="1"/>
      <c r="J599" s="1"/>
      <c r="K599" s="1"/>
      <c r="L599" s="1"/>
      <c r="M599" s="1"/>
    </row>
    <row r="600" spans="1:13" s="7" customFormat="1" ht="15.75" customHeight="1" x14ac:dyDescent="0.2">
      <c r="A600" s="6"/>
      <c r="B600" s="6"/>
      <c r="C600" s="6"/>
      <c r="D600" s="6"/>
      <c r="E600" s="6"/>
      <c r="F600" s="1"/>
      <c r="G600" s="1"/>
      <c r="H600" s="1"/>
      <c r="I600" s="1"/>
      <c r="J600" s="1"/>
      <c r="K600" s="1"/>
      <c r="L600" s="1"/>
      <c r="M600" s="1"/>
    </row>
    <row r="601" spans="1:13" s="7" customFormat="1" ht="15.75" customHeight="1" x14ac:dyDescent="0.2">
      <c r="A601" s="6"/>
      <c r="B601" s="6"/>
      <c r="C601" s="6"/>
      <c r="D601" s="6"/>
      <c r="E601" s="6"/>
      <c r="F601" s="1"/>
      <c r="G601" s="1"/>
      <c r="H601" s="1"/>
      <c r="I601" s="1"/>
      <c r="J601" s="1"/>
      <c r="K601" s="1"/>
      <c r="L601" s="1"/>
      <c r="M601" s="1"/>
    </row>
    <row r="602" spans="1:13" s="7" customFormat="1" ht="15.75" customHeight="1" x14ac:dyDescent="0.2">
      <c r="A602" s="72"/>
      <c r="B602" s="6"/>
      <c r="C602" s="6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s="7" customFormat="1" ht="15.75" customHeight="1" x14ac:dyDescent="0.2">
      <c r="A603" s="72"/>
      <c r="B603" s="6"/>
      <c r="C603" s="6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s="7" customFormat="1" ht="15.75" customHeight="1" x14ac:dyDescent="0.2">
      <c r="A604" s="72"/>
      <c r="B604" s="6"/>
      <c r="C604" s="6"/>
      <c r="D604" s="1"/>
      <c r="E604" s="1"/>
      <c r="F604" s="1"/>
      <c r="G604" s="1"/>
      <c r="H604" s="1"/>
      <c r="I604" s="101"/>
      <c r="J604" s="1"/>
      <c r="K604" s="1"/>
      <c r="L604" s="1"/>
      <c r="M604" s="1"/>
    </row>
    <row r="605" spans="1:13" s="7" customFormat="1" ht="15.75" customHeight="1" x14ac:dyDescent="0.2">
      <c r="A605" s="72"/>
      <c r="B605" s="6"/>
      <c r="C605" s="6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s="7" customFormat="1" ht="15.75" customHeight="1" x14ac:dyDescent="0.2">
      <c r="A606" s="72"/>
      <c r="B606" s="6"/>
      <c r="C606" s="6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s="7" customFormat="1" ht="15.75" customHeight="1" x14ac:dyDescent="0.2">
      <c r="A607" s="6"/>
      <c r="B607" s="6"/>
      <c r="C607" s="6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s="7" customFormat="1" ht="15.75" customHeight="1" x14ac:dyDescent="0.2">
      <c r="A608" s="6"/>
      <c r="B608" s="6"/>
      <c r="C608" s="6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s="7" customFormat="1" ht="15.75" customHeight="1" x14ac:dyDescent="0.2">
      <c r="A609" s="6"/>
      <c r="B609" s="6"/>
      <c r="C609" s="6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s="7" customFormat="1" ht="15.75" customHeight="1" x14ac:dyDescent="0.2">
      <c r="A610" s="6"/>
      <c r="B610" s="6"/>
      <c r="C610" s="6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s="7" customFormat="1" ht="15.75" customHeight="1" x14ac:dyDescent="0.2">
      <c r="A611" s="6"/>
      <c r="B611" s="6"/>
      <c r="C611" s="6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s="7" customFormat="1" ht="15.75" customHeight="1" x14ac:dyDescent="0.2">
      <c r="A612" s="6"/>
      <c r="B612" s="6"/>
      <c r="C612" s="6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s="7" customFormat="1" ht="15.75" customHeight="1" x14ac:dyDescent="0.2">
      <c r="A613" s="6"/>
      <c r="B613" s="6"/>
      <c r="C613" s="6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s="7" customFormat="1" ht="15.75" customHeight="1" x14ac:dyDescent="0.2">
      <c r="A614" s="6"/>
      <c r="B614" s="6"/>
      <c r="C614" s="6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s="7" customFormat="1" ht="15.75" customHeight="1" x14ac:dyDescent="0.2">
      <c r="A615" s="6"/>
      <c r="B615" s="6"/>
      <c r="C615" s="6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s="7" customFormat="1" ht="15.75" customHeight="1" x14ac:dyDescent="0.2">
      <c r="A616" s="6"/>
      <c r="B616" s="6"/>
      <c r="C616" s="6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s="7" customFormat="1" ht="15.75" customHeight="1" x14ac:dyDescent="0.2">
      <c r="A617" s="6"/>
      <c r="B617" s="6"/>
      <c r="C617" s="6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s="7" customFormat="1" ht="15.75" customHeight="1" x14ac:dyDescent="0.2">
      <c r="A618" s="6"/>
      <c r="B618" s="6"/>
      <c r="C618" s="6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s="7" customFormat="1" ht="15.75" customHeight="1" x14ac:dyDescent="0.2">
      <c r="A619" s="6"/>
      <c r="B619" s="6"/>
      <c r="C619" s="6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s="7" customFormat="1" ht="15.75" customHeight="1" x14ac:dyDescent="0.2">
      <c r="A620" s="6"/>
      <c r="B620" s="6"/>
      <c r="C620" s="6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s="7" customFormat="1" ht="15.75" customHeight="1" x14ac:dyDescent="0.2">
      <c r="A621" s="6"/>
      <c r="B621" s="6"/>
      <c r="C621" s="6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s="7" customFormat="1" ht="15.75" customHeight="1" x14ac:dyDescent="0.2">
      <c r="A622" s="6"/>
      <c r="B622" s="6"/>
      <c r="C622" s="6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s="7" customFormat="1" ht="15.75" customHeight="1" x14ac:dyDescent="0.2">
      <c r="A623" s="6"/>
      <c r="B623" s="6"/>
      <c r="C623" s="6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s="7" customFormat="1" ht="15.75" customHeight="1" x14ac:dyDescent="0.2">
      <c r="A624" s="6"/>
      <c r="B624" s="6"/>
      <c r="C624" s="6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s="7" customFormat="1" ht="15.75" customHeight="1" x14ac:dyDescent="0.2">
      <c r="A625" s="6"/>
      <c r="B625" s="6"/>
      <c r="C625" s="6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s="7" customFormat="1" ht="15.75" customHeight="1" x14ac:dyDescent="0.2">
      <c r="A626" s="6"/>
      <c r="B626" s="6"/>
      <c r="C626" s="6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s="7" customFormat="1" ht="15.75" customHeight="1" x14ac:dyDescent="0.2">
      <c r="A627" s="6"/>
      <c r="B627" s="6"/>
      <c r="C627" s="6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s="7" customFormat="1" ht="15.75" customHeight="1" x14ac:dyDescent="0.2">
      <c r="A628" s="6"/>
      <c r="B628" s="6"/>
      <c r="C628" s="6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s="7" customFormat="1" ht="15.75" customHeight="1" x14ac:dyDescent="0.2">
      <c r="A629" s="6"/>
      <c r="B629" s="6"/>
      <c r="C629" s="6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s="7" customFormat="1" ht="15.75" customHeight="1" x14ac:dyDescent="0.2">
      <c r="A630" s="6"/>
      <c r="B630" s="6"/>
      <c r="C630" s="6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s="7" customFormat="1" ht="15.75" customHeight="1" x14ac:dyDescent="0.2">
      <c r="A631" s="6"/>
      <c r="B631" s="6"/>
      <c r="C631" s="6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s="7" customFormat="1" ht="15.75" customHeight="1" x14ac:dyDescent="0.2">
      <c r="A632" s="6"/>
      <c r="B632" s="6"/>
      <c r="C632" s="6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s="7" customFormat="1" ht="15.75" customHeight="1" x14ac:dyDescent="0.2">
      <c r="A633" s="6"/>
      <c r="B633" s="6"/>
      <c r="C633" s="6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s="7" customFormat="1" ht="15.75" customHeight="1" x14ac:dyDescent="0.2">
      <c r="A634" s="6"/>
      <c r="B634" s="6"/>
      <c r="C634" s="6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s="7" customFormat="1" ht="15.75" customHeight="1" x14ac:dyDescent="0.2">
      <c r="A635" s="6"/>
      <c r="B635" s="6"/>
      <c r="C635" s="6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s="7" customFormat="1" ht="15.75" customHeight="1" x14ac:dyDescent="0.2">
      <c r="A636" s="6"/>
      <c r="B636" s="6"/>
      <c r="C636" s="6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s="7" customFormat="1" ht="15.75" customHeight="1" x14ac:dyDescent="0.2">
      <c r="A637" s="6"/>
      <c r="B637" s="6"/>
      <c r="C637" s="6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s="7" customFormat="1" ht="15.75" customHeight="1" x14ac:dyDescent="0.2">
      <c r="A638" s="6"/>
      <c r="B638" s="6"/>
      <c r="C638" s="6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s="7" customFormat="1" ht="15.75" customHeight="1" x14ac:dyDescent="0.2">
      <c r="A639" s="6"/>
      <c r="B639" s="6"/>
      <c r="C639" s="6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s="7" customFormat="1" ht="15.75" customHeight="1" x14ac:dyDescent="0.2">
      <c r="A640" s="6"/>
      <c r="B640" s="6"/>
      <c r="C640" s="6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s="7" customFormat="1" ht="15.75" customHeight="1" x14ac:dyDescent="0.2">
      <c r="A641" s="6"/>
      <c r="B641" s="6"/>
      <c r="C641" s="6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s="7" customFormat="1" ht="15.75" customHeight="1" x14ac:dyDescent="0.2">
      <c r="A642" s="6"/>
      <c r="B642" s="6"/>
      <c r="C642" s="6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s="7" customFormat="1" ht="15.75" customHeight="1" x14ac:dyDescent="0.2">
      <c r="A643" s="6"/>
      <c r="B643" s="6"/>
      <c r="C643" s="6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s="7" customFormat="1" ht="15.75" customHeight="1" x14ac:dyDescent="0.2">
      <c r="A644" s="6"/>
      <c r="B644" s="6"/>
      <c r="C644" s="6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s="7" customFormat="1" ht="15.75" customHeight="1" x14ac:dyDescent="0.2">
      <c r="A645" s="6"/>
      <c r="B645" s="6"/>
      <c r="C645" s="6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s="7" customFormat="1" ht="15.75" customHeight="1" x14ac:dyDescent="0.2">
      <c r="A646" s="6"/>
      <c r="B646" s="6"/>
      <c r="C646" s="6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s="7" customFormat="1" ht="15.75" customHeight="1" x14ac:dyDescent="0.2">
      <c r="A647" s="6"/>
      <c r="B647" s="6"/>
      <c r="C647" s="6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s="7" customFormat="1" ht="15.75" customHeight="1" x14ac:dyDescent="0.2">
      <c r="A648" s="6"/>
      <c r="B648" s="6"/>
      <c r="C648" s="6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s="7" customFormat="1" ht="15.75" customHeight="1" x14ac:dyDescent="0.2">
      <c r="A649" s="6"/>
      <c r="B649" s="6"/>
      <c r="C649" s="6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s="7" customFormat="1" ht="15.75" customHeight="1" x14ac:dyDescent="0.2">
      <c r="A650" s="6"/>
      <c r="B650" s="6"/>
      <c r="C650" s="6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s="7" customFormat="1" ht="15.75" customHeight="1" x14ac:dyDescent="0.2">
      <c r="A651" s="6"/>
      <c r="B651" s="6"/>
      <c r="C651" s="6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s="7" customFormat="1" ht="15.75" customHeight="1" x14ac:dyDescent="0.2">
      <c r="A652" s="6"/>
      <c r="B652" s="6"/>
      <c r="C652" s="6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s="7" customFormat="1" ht="15.75" customHeight="1" x14ac:dyDescent="0.2">
      <c r="A653" s="6"/>
      <c r="B653" s="6"/>
      <c r="C653" s="6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s="7" customFormat="1" ht="15.75" customHeight="1" x14ac:dyDescent="0.2">
      <c r="A654" s="6"/>
      <c r="B654" s="6"/>
      <c r="C654" s="6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s="7" customFormat="1" ht="15.75" customHeight="1" x14ac:dyDescent="0.2">
      <c r="A655" s="6"/>
      <c r="B655" s="6"/>
      <c r="C655" s="6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s="7" customFormat="1" ht="15.75" customHeight="1" x14ac:dyDescent="0.2">
      <c r="A656" s="6"/>
      <c r="B656" s="6"/>
      <c r="C656" s="6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s="7" customFormat="1" ht="15.75" customHeight="1" x14ac:dyDescent="0.2">
      <c r="A657" s="6"/>
      <c r="B657" s="6"/>
      <c r="C657" s="6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s="7" customFormat="1" ht="15.75" customHeight="1" x14ac:dyDescent="0.2">
      <c r="A658" s="6"/>
      <c r="B658" s="6"/>
      <c r="C658" s="6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s="7" customFormat="1" ht="15.75" customHeight="1" x14ac:dyDescent="0.2">
      <c r="A659" s="6"/>
      <c r="B659" s="6"/>
      <c r="C659" s="6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s="7" customFormat="1" ht="15.75" customHeight="1" x14ac:dyDescent="0.2">
      <c r="A660" s="6"/>
      <c r="B660" s="6"/>
      <c r="C660" s="6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s="7" customFormat="1" ht="15.75" customHeight="1" x14ac:dyDescent="0.2">
      <c r="A661" s="6"/>
      <c r="B661" s="6"/>
      <c r="C661" s="6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s="7" customFormat="1" ht="15.75" customHeight="1" x14ac:dyDescent="0.2">
      <c r="A662" s="6"/>
      <c r="B662" s="6"/>
      <c r="C662" s="6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s="7" customFormat="1" ht="15.75" customHeight="1" x14ac:dyDescent="0.2">
      <c r="A663" s="6"/>
      <c r="B663" s="6"/>
      <c r="C663" s="6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s="7" customFormat="1" ht="15.75" customHeight="1" x14ac:dyDescent="0.2">
      <c r="A664" s="6"/>
      <c r="B664" s="6"/>
      <c r="C664" s="6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s="7" customFormat="1" ht="15.75" customHeight="1" x14ac:dyDescent="0.2">
      <c r="A665" s="6"/>
      <c r="B665" s="6"/>
      <c r="C665" s="6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s="7" customFormat="1" ht="15.75" customHeight="1" x14ac:dyDescent="0.2">
      <c r="A666" s="6"/>
      <c r="B666" s="6"/>
      <c r="C666" s="6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s="7" customFormat="1" ht="15.75" customHeight="1" x14ac:dyDescent="0.2">
      <c r="A667" s="6"/>
      <c r="B667" s="6"/>
      <c r="C667" s="6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s="7" customFormat="1" ht="15.75" customHeight="1" x14ac:dyDescent="0.2">
      <c r="A668" s="6"/>
      <c r="B668" s="6"/>
      <c r="C668" s="6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s="7" customFormat="1" ht="15.75" customHeight="1" x14ac:dyDescent="0.2">
      <c r="A669" s="6"/>
      <c r="B669" s="6"/>
      <c r="C669" s="6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s="7" customFormat="1" ht="15.75" customHeight="1" x14ac:dyDescent="0.2">
      <c r="A670" s="6"/>
      <c r="B670" s="6"/>
      <c r="C670" s="6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s="7" customFormat="1" ht="15.75" customHeight="1" x14ac:dyDescent="0.2">
      <c r="A671" s="6"/>
      <c r="B671" s="6"/>
      <c r="C671" s="6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s="7" customFormat="1" ht="15.75" customHeight="1" x14ac:dyDescent="0.2">
      <c r="A672" s="6"/>
      <c r="B672" s="6"/>
      <c r="C672" s="6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s="7" customFormat="1" ht="15.75" customHeight="1" x14ac:dyDescent="0.2">
      <c r="A673" s="6"/>
      <c r="B673" s="6"/>
      <c r="C673" s="6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s="7" customFormat="1" ht="15.75" customHeight="1" x14ac:dyDescent="0.2">
      <c r="A674" s="6"/>
      <c r="B674" s="6"/>
      <c r="C674" s="6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5.75" customHeight="1" x14ac:dyDescent="0.2">
      <c r="A675" s="6"/>
      <c r="B675" s="6"/>
      <c r="C675" s="6"/>
    </row>
    <row r="676" spans="1:13" ht="15.75" customHeight="1" x14ac:dyDescent="0.2">
      <c r="A676" s="6"/>
      <c r="B676" s="6"/>
      <c r="C676" s="6"/>
    </row>
    <row r="677" spans="1:13" ht="15.75" customHeight="1" x14ac:dyDescent="0.2">
      <c r="A677" s="6"/>
      <c r="B677" s="6"/>
      <c r="C677" s="6"/>
    </row>
    <row r="678" spans="1:13" ht="15.75" customHeight="1" x14ac:dyDescent="0.2">
      <c r="A678" s="6"/>
      <c r="B678" s="6"/>
      <c r="C678" s="6"/>
    </row>
    <row r="679" spans="1:13" ht="15.75" customHeight="1" x14ac:dyDescent="0.2">
      <c r="A679" s="6"/>
      <c r="B679" s="6"/>
      <c r="C679" s="6"/>
    </row>
    <row r="680" spans="1:13" ht="15.75" customHeight="1" x14ac:dyDescent="0.2">
      <c r="A680" s="6"/>
      <c r="B680" s="6"/>
      <c r="C680" s="6"/>
    </row>
    <row r="681" spans="1:13" ht="15.75" customHeight="1" x14ac:dyDescent="0.2">
      <c r="A681" s="6"/>
      <c r="B681" s="6"/>
      <c r="C681" s="6"/>
    </row>
    <row r="682" spans="1:13" ht="15.75" customHeight="1" x14ac:dyDescent="0.2">
      <c r="A682" s="6"/>
      <c r="B682" s="6"/>
      <c r="C682" s="6"/>
    </row>
    <row r="683" spans="1:13" ht="15.75" customHeight="1" x14ac:dyDescent="0.2">
      <c r="A683" s="6"/>
      <c r="B683" s="6"/>
      <c r="C683" s="6"/>
    </row>
    <row r="684" spans="1:13" ht="15.75" customHeight="1" x14ac:dyDescent="0.2">
      <c r="A684" s="6"/>
      <c r="B684" s="6"/>
      <c r="C684" s="6"/>
    </row>
    <row r="685" spans="1:13" ht="15.75" customHeight="1" x14ac:dyDescent="0.2">
      <c r="A685" s="6"/>
      <c r="B685" s="6"/>
      <c r="C685" s="6"/>
    </row>
    <row r="686" spans="1:13" ht="15.75" customHeight="1" x14ac:dyDescent="0.2">
      <c r="A686" s="6"/>
      <c r="B686" s="6"/>
      <c r="C686" s="6"/>
    </row>
    <row r="687" spans="1:13" ht="15.75" customHeight="1" x14ac:dyDescent="0.2">
      <c r="A687" s="6"/>
      <c r="B687" s="6"/>
      <c r="C687" s="6"/>
    </row>
    <row r="688" spans="1:13" ht="15.75" customHeight="1" x14ac:dyDescent="0.2">
      <c r="A688" s="6"/>
      <c r="B688" s="6"/>
      <c r="C688" s="6"/>
    </row>
    <row r="689" spans="1:3" ht="15.75" customHeight="1" x14ac:dyDescent="0.2">
      <c r="A689" s="6"/>
      <c r="B689" s="6"/>
      <c r="C689" s="6"/>
    </row>
    <row r="690" spans="1:3" ht="15.75" customHeight="1" x14ac:dyDescent="0.2">
      <c r="A690" s="6"/>
      <c r="B690" s="6"/>
      <c r="C690" s="6"/>
    </row>
    <row r="691" spans="1:3" ht="15.75" customHeight="1" x14ac:dyDescent="0.2">
      <c r="A691" s="6"/>
      <c r="B691" s="6"/>
      <c r="C691" s="6"/>
    </row>
    <row r="692" spans="1:3" ht="15.75" customHeight="1" x14ac:dyDescent="0.2">
      <c r="A692" s="6"/>
      <c r="B692" s="6"/>
      <c r="C692" s="6"/>
    </row>
    <row r="693" spans="1:3" ht="15.75" customHeight="1" x14ac:dyDescent="0.2">
      <c r="A693" s="6"/>
      <c r="B693" s="6"/>
      <c r="C693" s="6"/>
    </row>
    <row r="694" spans="1:3" ht="15.75" customHeight="1" x14ac:dyDescent="0.2">
      <c r="A694" s="6"/>
      <c r="B694" s="6"/>
      <c r="C694" s="6"/>
    </row>
    <row r="695" spans="1:3" ht="15.75" customHeight="1" x14ac:dyDescent="0.2">
      <c r="A695" s="6"/>
      <c r="B695" s="6"/>
      <c r="C695" s="6"/>
    </row>
    <row r="696" spans="1:3" ht="15.75" customHeight="1" x14ac:dyDescent="0.2">
      <c r="A696" s="6"/>
      <c r="B696" s="6"/>
      <c r="C696" s="6"/>
    </row>
    <row r="697" spans="1:3" ht="15.75" customHeight="1" x14ac:dyDescent="0.2">
      <c r="A697" s="6"/>
      <c r="B697" s="6"/>
      <c r="C697" s="6"/>
    </row>
    <row r="698" spans="1:3" ht="15.75" customHeight="1" x14ac:dyDescent="0.2">
      <c r="A698" s="6"/>
      <c r="B698" s="6"/>
      <c r="C698" s="6"/>
    </row>
    <row r="699" spans="1:3" ht="15.75" customHeight="1" x14ac:dyDescent="0.2">
      <c r="A699" s="6"/>
      <c r="B699" s="6"/>
      <c r="C699" s="6"/>
    </row>
    <row r="700" spans="1:3" ht="15.75" customHeight="1" x14ac:dyDescent="0.2">
      <c r="A700" s="6"/>
      <c r="B700" s="6"/>
      <c r="C700" s="6"/>
    </row>
    <row r="701" spans="1:3" ht="15.75" customHeight="1" x14ac:dyDescent="0.2">
      <c r="A701" s="6"/>
      <c r="B701" s="6"/>
      <c r="C701" s="6"/>
    </row>
    <row r="702" spans="1:3" ht="15.75" customHeight="1" x14ac:dyDescent="0.2">
      <c r="A702" s="6"/>
      <c r="B702" s="6"/>
      <c r="C702" s="6"/>
    </row>
    <row r="703" spans="1:3" ht="15.75" customHeight="1" x14ac:dyDescent="0.2">
      <c r="A703" s="6"/>
      <c r="B703" s="6"/>
      <c r="C703" s="6"/>
    </row>
    <row r="704" spans="1:3" ht="15.75" customHeight="1" x14ac:dyDescent="0.2">
      <c r="A704" s="6"/>
      <c r="B704" s="6"/>
      <c r="C704" s="6"/>
    </row>
    <row r="705" spans="1:3" ht="15.75" customHeight="1" x14ac:dyDescent="0.2">
      <c r="A705" s="6"/>
      <c r="B705" s="6"/>
      <c r="C705" s="6"/>
    </row>
    <row r="706" spans="1:3" ht="15.75" customHeight="1" x14ac:dyDescent="0.2">
      <c r="A706" s="6"/>
      <c r="B706" s="6"/>
      <c r="C706" s="6"/>
    </row>
    <row r="707" spans="1:3" ht="15.75" customHeight="1" x14ac:dyDescent="0.2">
      <c r="A707" s="6"/>
      <c r="B707" s="6"/>
      <c r="C707" s="6"/>
    </row>
    <row r="708" spans="1:3" ht="15.75" customHeight="1" x14ac:dyDescent="0.2">
      <c r="A708" s="6"/>
      <c r="B708" s="6"/>
      <c r="C708" s="6"/>
    </row>
    <row r="709" spans="1:3" ht="15.75" customHeight="1" x14ac:dyDescent="0.2">
      <c r="A709" s="6"/>
      <c r="B709" s="6"/>
      <c r="C709" s="6"/>
    </row>
    <row r="710" spans="1:3" ht="15.75" customHeight="1" x14ac:dyDescent="0.2">
      <c r="A710" s="6"/>
      <c r="B710" s="6"/>
      <c r="C710" s="6"/>
    </row>
    <row r="711" spans="1:3" ht="15.75" customHeight="1" x14ac:dyDescent="0.2">
      <c r="A711" s="6"/>
      <c r="B711" s="6"/>
      <c r="C711" s="6"/>
    </row>
    <row r="712" spans="1:3" ht="15.75" customHeight="1" x14ac:dyDescent="0.2">
      <c r="A712" s="6"/>
      <c r="B712" s="6"/>
      <c r="C712" s="6"/>
    </row>
    <row r="713" spans="1:3" ht="15.75" customHeight="1" x14ac:dyDescent="0.2">
      <c r="A713" s="6"/>
      <c r="B713" s="6"/>
      <c r="C713" s="6"/>
    </row>
    <row r="714" spans="1:3" ht="15.75" customHeight="1" x14ac:dyDescent="0.2">
      <c r="A714" s="6"/>
      <c r="B714" s="6"/>
      <c r="C714" s="6"/>
    </row>
    <row r="715" spans="1:3" ht="15.75" customHeight="1" x14ac:dyDescent="0.2">
      <c r="A715" s="6"/>
      <c r="B715" s="6"/>
      <c r="C715" s="6"/>
    </row>
    <row r="716" spans="1:3" ht="15.75" customHeight="1" x14ac:dyDescent="0.2">
      <c r="A716" s="6"/>
      <c r="B716" s="6"/>
      <c r="C716" s="6"/>
    </row>
    <row r="717" spans="1:3" ht="15.75" customHeight="1" x14ac:dyDescent="0.2">
      <c r="A717" s="6"/>
      <c r="B717" s="6"/>
      <c r="C717" s="6"/>
    </row>
    <row r="718" spans="1:3" ht="15.75" customHeight="1" x14ac:dyDescent="0.2">
      <c r="A718" s="6"/>
      <c r="B718" s="6"/>
      <c r="C718" s="6"/>
    </row>
    <row r="719" spans="1:3" ht="15.75" customHeight="1" x14ac:dyDescent="0.2">
      <c r="A719" s="6"/>
      <c r="B719" s="6"/>
      <c r="C719" s="6"/>
    </row>
    <row r="720" spans="1:3" ht="15.75" customHeight="1" x14ac:dyDescent="0.2">
      <c r="A720" s="6"/>
      <c r="B720" s="6"/>
      <c r="C720" s="6"/>
    </row>
    <row r="721" spans="1:3" ht="15.75" customHeight="1" x14ac:dyDescent="0.2">
      <c r="A721" s="6"/>
      <c r="B721" s="6"/>
      <c r="C721" s="6"/>
    </row>
    <row r="722" spans="1:3" ht="15.75" customHeight="1" x14ac:dyDescent="0.2">
      <c r="A722" s="6"/>
      <c r="B722" s="6"/>
      <c r="C722" s="6"/>
    </row>
    <row r="723" spans="1:3" ht="15.75" customHeight="1" x14ac:dyDescent="0.2">
      <c r="A723" s="6"/>
      <c r="B723" s="6"/>
      <c r="C723" s="6"/>
    </row>
    <row r="724" spans="1:3" ht="15.75" customHeight="1" x14ac:dyDescent="0.2">
      <c r="A724" s="6"/>
      <c r="B724" s="6"/>
      <c r="C724" s="6"/>
    </row>
    <row r="725" spans="1:3" ht="15.75" customHeight="1" x14ac:dyDescent="0.2">
      <c r="A725" s="6"/>
      <c r="B725" s="6"/>
      <c r="C725" s="6"/>
    </row>
    <row r="726" spans="1:3" ht="15.75" customHeight="1" x14ac:dyDescent="0.2">
      <c r="A726" s="6"/>
      <c r="B726" s="6"/>
      <c r="C726" s="6"/>
    </row>
    <row r="727" spans="1:3" ht="15.75" customHeight="1" x14ac:dyDescent="0.2">
      <c r="A727" s="6"/>
      <c r="B727" s="6"/>
      <c r="C727" s="6"/>
    </row>
    <row r="728" spans="1:3" ht="15.75" customHeight="1" x14ac:dyDescent="0.2">
      <c r="A728" s="6"/>
      <c r="B728" s="6"/>
      <c r="C728" s="6"/>
    </row>
    <row r="729" spans="1:3" ht="15.75" customHeight="1" x14ac:dyDescent="0.2">
      <c r="A729" s="6"/>
      <c r="B729" s="6"/>
      <c r="C729" s="6"/>
    </row>
    <row r="730" spans="1:3" ht="15.75" customHeight="1" x14ac:dyDescent="0.2">
      <c r="A730" s="6"/>
      <c r="B730" s="6"/>
      <c r="C730" s="6"/>
    </row>
    <row r="731" spans="1:3" ht="15.75" customHeight="1" x14ac:dyDescent="0.2">
      <c r="A731" s="6"/>
      <c r="B731" s="6"/>
      <c r="C731" s="6"/>
    </row>
    <row r="732" spans="1:3" ht="15.75" customHeight="1" x14ac:dyDescent="0.2">
      <c r="A732" s="6"/>
      <c r="B732" s="6"/>
      <c r="C732" s="6"/>
    </row>
    <row r="733" spans="1:3" ht="15.75" customHeight="1" x14ac:dyDescent="0.2">
      <c r="A733" s="6"/>
      <c r="B733" s="6"/>
      <c r="C733" s="6"/>
    </row>
    <row r="734" spans="1:3" ht="15.75" customHeight="1" x14ac:dyDescent="0.2">
      <c r="A734" s="6"/>
      <c r="B734" s="6"/>
      <c r="C734" s="6"/>
    </row>
    <row r="735" spans="1:3" ht="15.75" customHeight="1" x14ac:dyDescent="0.2">
      <c r="A735" s="6"/>
      <c r="B735" s="6"/>
      <c r="C735" s="6"/>
    </row>
    <row r="736" spans="1:3" ht="15.75" customHeight="1" x14ac:dyDescent="0.2">
      <c r="A736" s="6"/>
      <c r="B736" s="6"/>
      <c r="C736" s="6"/>
    </row>
    <row r="737" spans="1:3" ht="15.75" customHeight="1" x14ac:dyDescent="0.2">
      <c r="A737" s="6"/>
      <c r="B737" s="6"/>
      <c r="C737" s="6"/>
    </row>
    <row r="738" spans="1:3" ht="15.75" customHeight="1" x14ac:dyDescent="0.2">
      <c r="A738" s="6"/>
      <c r="B738" s="6"/>
      <c r="C738" s="6"/>
    </row>
    <row r="739" spans="1:3" ht="15.75" customHeight="1" x14ac:dyDescent="0.2">
      <c r="A739" s="6"/>
      <c r="B739" s="6"/>
      <c r="C739" s="6"/>
    </row>
    <row r="740" spans="1:3" ht="15.75" customHeight="1" x14ac:dyDescent="0.2">
      <c r="A740" s="6"/>
      <c r="B740" s="6"/>
      <c r="C740" s="6"/>
    </row>
    <row r="741" spans="1:3" ht="15.75" customHeight="1" x14ac:dyDescent="0.2">
      <c r="A741" s="6"/>
      <c r="B741" s="6"/>
      <c r="C741" s="6"/>
    </row>
    <row r="742" spans="1:3" ht="15.75" customHeight="1" x14ac:dyDescent="0.2">
      <c r="A742" s="6"/>
      <c r="B742" s="6"/>
      <c r="C742" s="6"/>
    </row>
    <row r="743" spans="1:3" ht="15.75" customHeight="1" x14ac:dyDescent="0.2">
      <c r="A743" s="6"/>
      <c r="B743" s="6"/>
      <c r="C743" s="6"/>
    </row>
    <row r="744" spans="1:3" ht="15.75" customHeight="1" x14ac:dyDescent="0.2">
      <c r="A744" s="6"/>
      <c r="B744" s="6"/>
      <c r="C744" s="6"/>
    </row>
    <row r="745" spans="1:3" ht="15.75" customHeight="1" x14ac:dyDescent="0.2">
      <c r="A745" s="6"/>
      <c r="B745" s="6"/>
      <c r="C745" s="6"/>
    </row>
    <row r="746" spans="1:3" ht="15.75" customHeight="1" x14ac:dyDescent="0.2">
      <c r="A746" s="6"/>
      <c r="B746" s="6"/>
      <c r="C746" s="6"/>
    </row>
    <row r="747" spans="1:3" ht="15.75" customHeight="1" x14ac:dyDescent="0.2">
      <c r="A747" s="6"/>
      <c r="B747" s="6"/>
      <c r="C747" s="6"/>
    </row>
    <row r="748" spans="1:3" ht="15.75" customHeight="1" x14ac:dyDescent="0.2">
      <c r="A748" s="6"/>
      <c r="B748" s="6"/>
      <c r="C748" s="6"/>
    </row>
    <row r="749" spans="1:3" ht="15.75" customHeight="1" x14ac:dyDescent="0.2">
      <c r="A749" s="6"/>
      <c r="B749" s="6"/>
      <c r="C749" s="6"/>
    </row>
    <row r="750" spans="1:3" ht="15.75" customHeight="1" x14ac:dyDescent="0.2">
      <c r="A750" s="6"/>
      <c r="B750" s="6"/>
      <c r="C750" s="6"/>
    </row>
    <row r="751" spans="1:3" ht="15.75" customHeight="1" x14ac:dyDescent="0.2">
      <c r="A751" s="6"/>
      <c r="B751" s="6"/>
      <c r="C751" s="6"/>
    </row>
    <row r="752" spans="1:3" ht="15.75" customHeight="1" x14ac:dyDescent="0.2">
      <c r="A752" s="6"/>
      <c r="B752" s="6"/>
      <c r="C752" s="6"/>
    </row>
    <row r="753" spans="1:3" ht="15.75" customHeight="1" x14ac:dyDescent="0.2">
      <c r="A753" s="6"/>
      <c r="B753" s="6"/>
      <c r="C753" s="6"/>
    </row>
    <row r="754" spans="1:3" ht="15.75" customHeight="1" x14ac:dyDescent="0.2">
      <c r="A754" s="6"/>
      <c r="B754" s="6"/>
      <c r="C754" s="6"/>
    </row>
    <row r="755" spans="1:3" ht="15.75" customHeight="1" x14ac:dyDescent="0.2">
      <c r="A755" s="6"/>
      <c r="B755" s="6"/>
      <c r="C755" s="6"/>
    </row>
    <row r="756" spans="1:3" ht="15.75" customHeight="1" x14ac:dyDescent="0.2">
      <c r="A756" s="6"/>
      <c r="B756" s="6"/>
      <c r="C756" s="6"/>
    </row>
    <row r="757" spans="1:3" ht="15.75" customHeight="1" x14ac:dyDescent="0.2">
      <c r="A757" s="6"/>
      <c r="B757" s="6"/>
      <c r="C757" s="6"/>
    </row>
    <row r="758" spans="1:3" ht="15.75" customHeight="1" x14ac:dyDescent="0.2">
      <c r="A758" s="6"/>
      <c r="B758" s="6"/>
      <c r="C758" s="6"/>
    </row>
    <row r="759" spans="1:3" ht="15.75" customHeight="1" x14ac:dyDescent="0.2">
      <c r="A759" s="6"/>
      <c r="B759" s="6"/>
      <c r="C759" s="6"/>
    </row>
    <row r="760" spans="1:3" ht="15.75" customHeight="1" x14ac:dyDescent="0.2">
      <c r="A760" s="6"/>
      <c r="B760" s="6"/>
      <c r="C760" s="6"/>
    </row>
    <row r="761" spans="1:3" ht="15.75" customHeight="1" x14ac:dyDescent="0.2">
      <c r="A761" s="6"/>
      <c r="B761" s="6"/>
      <c r="C761" s="6"/>
    </row>
    <row r="762" spans="1:3" ht="15.75" customHeight="1" x14ac:dyDescent="0.2">
      <c r="A762" s="6"/>
      <c r="B762" s="6"/>
      <c r="C762" s="6"/>
    </row>
    <row r="763" spans="1:3" ht="15.75" customHeight="1" x14ac:dyDescent="0.2">
      <c r="A763" s="6"/>
      <c r="B763" s="6"/>
      <c r="C763" s="6"/>
    </row>
    <row r="764" spans="1:3" ht="15.75" customHeight="1" x14ac:dyDescent="0.2">
      <c r="A764" s="6"/>
      <c r="B764" s="6"/>
      <c r="C764" s="6"/>
    </row>
    <row r="765" spans="1:3" ht="15.75" customHeight="1" x14ac:dyDescent="0.2">
      <c r="A765" s="6"/>
      <c r="B765" s="6"/>
      <c r="C765" s="6"/>
    </row>
    <row r="766" spans="1:3" ht="15.75" customHeight="1" x14ac:dyDescent="0.2">
      <c r="A766" s="6"/>
      <c r="B766" s="6"/>
      <c r="C766" s="6"/>
    </row>
    <row r="767" spans="1:3" ht="15.75" customHeight="1" x14ac:dyDescent="0.2">
      <c r="A767" s="6"/>
      <c r="B767" s="6"/>
      <c r="C767" s="6"/>
    </row>
    <row r="768" spans="1:3" ht="15.75" customHeight="1" x14ac:dyDescent="0.2">
      <c r="A768" s="6"/>
      <c r="B768" s="6"/>
      <c r="C768" s="6"/>
    </row>
    <row r="769" spans="1:3" ht="15.75" customHeight="1" x14ac:dyDescent="0.2">
      <c r="A769" s="6"/>
      <c r="B769" s="6"/>
      <c r="C769" s="6"/>
    </row>
    <row r="770" spans="1:3" ht="15.75" customHeight="1" x14ac:dyDescent="0.2">
      <c r="A770" s="6"/>
      <c r="B770" s="6"/>
      <c r="C770" s="6"/>
    </row>
    <row r="771" spans="1:3" ht="15.75" customHeight="1" x14ac:dyDescent="0.2">
      <c r="A771" s="6"/>
      <c r="B771" s="6"/>
      <c r="C771" s="6"/>
    </row>
    <row r="772" spans="1:3" ht="15.75" customHeight="1" x14ac:dyDescent="0.2">
      <c r="A772" s="6"/>
      <c r="B772" s="6"/>
      <c r="C772" s="6"/>
    </row>
    <row r="773" spans="1:3" ht="15.75" customHeight="1" x14ac:dyDescent="0.2">
      <c r="A773" s="6"/>
      <c r="B773" s="6"/>
      <c r="C773" s="6"/>
    </row>
    <row r="774" spans="1:3" ht="15.75" customHeight="1" x14ac:dyDescent="0.2">
      <c r="A774" s="6"/>
      <c r="B774" s="6"/>
      <c r="C774" s="6"/>
    </row>
    <row r="775" spans="1:3" ht="15.75" customHeight="1" x14ac:dyDescent="0.2">
      <c r="A775" s="6"/>
      <c r="B775" s="6"/>
      <c r="C775" s="6"/>
    </row>
    <row r="776" spans="1:3" ht="15.75" customHeight="1" x14ac:dyDescent="0.2">
      <c r="A776" s="6"/>
      <c r="B776" s="6"/>
      <c r="C776" s="6"/>
    </row>
    <row r="777" spans="1:3" ht="15.75" customHeight="1" x14ac:dyDescent="0.2">
      <c r="A777" s="6"/>
      <c r="B777" s="6"/>
      <c r="C777" s="6"/>
    </row>
    <row r="778" spans="1:3" ht="15.75" customHeight="1" x14ac:dyDescent="0.2">
      <c r="A778" s="6"/>
      <c r="B778" s="6"/>
      <c r="C778" s="6"/>
    </row>
    <row r="779" spans="1:3" ht="15.75" customHeight="1" x14ac:dyDescent="0.2">
      <c r="A779" s="6"/>
      <c r="B779" s="6"/>
      <c r="C779" s="6"/>
    </row>
    <row r="780" spans="1:3" ht="15.75" customHeight="1" x14ac:dyDescent="0.2">
      <c r="A780" s="6"/>
      <c r="B780" s="6"/>
      <c r="C780" s="6"/>
    </row>
    <row r="781" spans="1:3" ht="15.75" customHeight="1" x14ac:dyDescent="0.2">
      <c r="A781" s="6"/>
      <c r="B781" s="6"/>
      <c r="C781" s="6"/>
    </row>
    <row r="782" spans="1:3" ht="15.75" customHeight="1" x14ac:dyDescent="0.2">
      <c r="A782" s="6"/>
      <c r="B782" s="6"/>
      <c r="C782" s="6"/>
    </row>
    <row r="783" spans="1:3" ht="15.75" customHeight="1" x14ac:dyDescent="0.2">
      <c r="A783" s="6"/>
      <c r="B783" s="6"/>
      <c r="C783" s="6"/>
    </row>
    <row r="784" spans="1:3" ht="15.75" customHeight="1" x14ac:dyDescent="0.2">
      <c r="A784" s="6"/>
      <c r="B784" s="6"/>
      <c r="C784" s="6"/>
    </row>
    <row r="785" spans="1:3" ht="15.75" customHeight="1" x14ac:dyDescent="0.2">
      <c r="A785" s="6"/>
      <c r="B785" s="6"/>
      <c r="C785" s="6"/>
    </row>
    <row r="786" spans="1:3" ht="15.75" customHeight="1" x14ac:dyDescent="0.2">
      <c r="A786" s="6"/>
      <c r="B786" s="6"/>
      <c r="C786" s="6"/>
    </row>
    <row r="787" spans="1:3" ht="15.75" customHeight="1" x14ac:dyDescent="0.2">
      <c r="A787" s="6"/>
      <c r="B787" s="6"/>
      <c r="C787" s="6"/>
    </row>
    <row r="788" spans="1:3" ht="15.75" customHeight="1" x14ac:dyDescent="0.2">
      <c r="A788" s="6"/>
      <c r="B788" s="6"/>
      <c r="C788" s="6"/>
    </row>
    <row r="789" spans="1:3" ht="15.75" customHeight="1" x14ac:dyDescent="0.2">
      <c r="A789" s="6"/>
      <c r="B789" s="6"/>
      <c r="C789" s="6"/>
    </row>
    <row r="790" spans="1:3" ht="15.75" customHeight="1" x14ac:dyDescent="0.2">
      <c r="A790" s="6"/>
      <c r="B790" s="6"/>
      <c r="C790" s="6"/>
    </row>
    <row r="791" spans="1:3" ht="15.75" customHeight="1" x14ac:dyDescent="0.2">
      <c r="A791" s="6"/>
      <c r="B791" s="6"/>
      <c r="C791" s="6"/>
    </row>
    <row r="792" spans="1:3" ht="15.75" customHeight="1" x14ac:dyDescent="0.2">
      <c r="A792" s="6"/>
      <c r="B792" s="6"/>
      <c r="C792" s="6"/>
    </row>
    <row r="793" spans="1:3" ht="15.75" customHeight="1" x14ac:dyDescent="0.2">
      <c r="A793" s="6"/>
      <c r="B793" s="6"/>
      <c r="C793" s="6"/>
    </row>
    <row r="794" spans="1:3" ht="15.75" customHeight="1" x14ac:dyDescent="0.2">
      <c r="A794" s="6"/>
      <c r="B794" s="6"/>
      <c r="C794" s="6"/>
    </row>
    <row r="795" spans="1:3" ht="15.75" customHeight="1" x14ac:dyDescent="0.2">
      <c r="A795" s="6"/>
      <c r="B795" s="6"/>
      <c r="C795" s="6"/>
    </row>
    <row r="796" spans="1:3" ht="15.75" customHeight="1" x14ac:dyDescent="0.2">
      <c r="A796" s="6"/>
      <c r="B796" s="6"/>
      <c r="C796" s="6"/>
    </row>
    <row r="797" spans="1:3" ht="15.75" customHeight="1" x14ac:dyDescent="0.2">
      <c r="A797" s="6"/>
      <c r="B797" s="6"/>
      <c r="C797" s="6"/>
    </row>
    <row r="798" spans="1:3" ht="15.75" customHeight="1" x14ac:dyDescent="0.2">
      <c r="A798" s="6"/>
      <c r="B798" s="6"/>
      <c r="C798" s="6"/>
    </row>
    <row r="799" spans="1:3" ht="15.75" customHeight="1" x14ac:dyDescent="0.2">
      <c r="A799" s="6"/>
      <c r="B799" s="6"/>
      <c r="C799" s="6"/>
    </row>
    <row r="800" spans="1:3" ht="15.75" customHeight="1" x14ac:dyDescent="0.2">
      <c r="A800" s="6"/>
      <c r="B800" s="6"/>
      <c r="C800" s="6"/>
    </row>
    <row r="801" spans="1:3" ht="15.75" customHeight="1" x14ac:dyDescent="0.2">
      <c r="A801" s="6"/>
      <c r="B801" s="6"/>
      <c r="C801" s="6"/>
    </row>
    <row r="802" spans="1:3" ht="15.75" customHeight="1" x14ac:dyDescent="0.2">
      <c r="A802" s="6"/>
      <c r="B802" s="6"/>
      <c r="C802" s="6"/>
    </row>
    <row r="803" spans="1:3" ht="15.75" customHeight="1" x14ac:dyDescent="0.2">
      <c r="A803" s="6"/>
      <c r="B803" s="6"/>
      <c r="C803" s="6"/>
    </row>
    <row r="804" spans="1:3" ht="15.75" customHeight="1" x14ac:dyDescent="0.2">
      <c r="A804" s="6"/>
      <c r="B804" s="6"/>
      <c r="C804" s="6"/>
    </row>
    <row r="805" spans="1:3" ht="15.75" customHeight="1" x14ac:dyDescent="0.2">
      <c r="A805" s="6"/>
      <c r="B805" s="6"/>
      <c r="C805" s="6"/>
    </row>
    <row r="806" spans="1:3" ht="15.75" customHeight="1" x14ac:dyDescent="0.2">
      <c r="A806" s="6"/>
      <c r="B806" s="6"/>
      <c r="C806" s="6"/>
    </row>
    <row r="807" spans="1:3" ht="15.75" customHeight="1" x14ac:dyDescent="0.2">
      <c r="A807" s="6"/>
      <c r="B807" s="6"/>
      <c r="C807" s="6"/>
    </row>
    <row r="808" spans="1:3" ht="15.75" customHeight="1" x14ac:dyDescent="0.2">
      <c r="A808" s="6"/>
      <c r="B808" s="6"/>
      <c r="C808" s="6"/>
    </row>
    <row r="809" spans="1:3" ht="15.75" customHeight="1" x14ac:dyDescent="0.2">
      <c r="A809" s="6"/>
      <c r="B809" s="6"/>
      <c r="C809" s="6"/>
    </row>
    <row r="810" spans="1:3" ht="15.75" customHeight="1" x14ac:dyDescent="0.2">
      <c r="A810" s="6"/>
      <c r="B810" s="6"/>
      <c r="C810" s="6"/>
    </row>
    <row r="811" spans="1:3" ht="15.75" customHeight="1" x14ac:dyDescent="0.2">
      <c r="A811" s="6"/>
      <c r="B811" s="6"/>
      <c r="C811" s="6"/>
    </row>
    <row r="812" spans="1:3" ht="15.75" customHeight="1" x14ac:dyDescent="0.2">
      <c r="A812" s="6"/>
      <c r="B812" s="6"/>
      <c r="C812" s="6"/>
    </row>
    <row r="813" spans="1:3" ht="15.75" customHeight="1" x14ac:dyDescent="0.2">
      <c r="A813" s="6"/>
      <c r="B813" s="6"/>
      <c r="C813" s="6"/>
    </row>
    <row r="814" spans="1:3" ht="15.75" customHeight="1" x14ac:dyDescent="0.2">
      <c r="A814" s="6"/>
      <c r="B814" s="6"/>
      <c r="C814" s="6"/>
    </row>
    <row r="815" spans="1:3" ht="15.75" customHeight="1" x14ac:dyDescent="0.2">
      <c r="A815" s="6"/>
      <c r="B815" s="6"/>
      <c r="C815" s="6"/>
    </row>
    <row r="816" spans="1:3" ht="15.75" customHeight="1" x14ac:dyDescent="0.2">
      <c r="A816" s="6"/>
      <c r="B816" s="6"/>
      <c r="C816" s="6"/>
    </row>
    <row r="817" spans="1:3" ht="15.75" customHeight="1" x14ac:dyDescent="0.2">
      <c r="A817" s="6"/>
      <c r="B817" s="6"/>
      <c r="C817" s="6"/>
    </row>
    <row r="818" spans="1:3" ht="15.75" customHeight="1" x14ac:dyDescent="0.2">
      <c r="A818" s="6"/>
      <c r="B818" s="6"/>
      <c r="C818" s="6"/>
    </row>
    <row r="819" spans="1:3" ht="15.75" customHeight="1" x14ac:dyDescent="0.2">
      <c r="A819" s="6"/>
      <c r="B819" s="6"/>
      <c r="C819" s="6"/>
    </row>
    <row r="820" spans="1:3" ht="15.75" customHeight="1" x14ac:dyDescent="0.2">
      <c r="A820" s="6"/>
      <c r="B820" s="6"/>
      <c r="C820" s="6"/>
    </row>
    <row r="821" spans="1:3" ht="15.75" customHeight="1" x14ac:dyDescent="0.2">
      <c r="A821" s="6"/>
      <c r="B821" s="6"/>
      <c r="C821" s="6"/>
    </row>
    <row r="822" spans="1:3" ht="15.75" customHeight="1" x14ac:dyDescent="0.2">
      <c r="A822" s="6"/>
      <c r="B822" s="6"/>
      <c r="C822" s="6"/>
    </row>
    <row r="823" spans="1:3" ht="15.75" customHeight="1" x14ac:dyDescent="0.2">
      <c r="A823" s="6"/>
      <c r="B823" s="6"/>
      <c r="C823" s="6"/>
    </row>
    <row r="824" spans="1:3" ht="15.75" customHeight="1" x14ac:dyDescent="0.2">
      <c r="A824" s="6"/>
      <c r="B824" s="6"/>
      <c r="C824" s="6"/>
    </row>
    <row r="825" spans="1:3" ht="15.75" customHeight="1" x14ac:dyDescent="0.2">
      <c r="A825" s="6"/>
      <c r="B825" s="6"/>
      <c r="C825" s="6"/>
    </row>
    <row r="826" spans="1:3" ht="15.75" customHeight="1" x14ac:dyDescent="0.2">
      <c r="A826" s="6"/>
      <c r="B826" s="6"/>
      <c r="C826" s="6"/>
    </row>
    <row r="827" spans="1:3" ht="15.75" customHeight="1" x14ac:dyDescent="0.2">
      <c r="A827" s="6"/>
      <c r="B827" s="6"/>
      <c r="C827" s="6"/>
    </row>
    <row r="828" spans="1:3" ht="15.75" customHeight="1" x14ac:dyDescent="0.2">
      <c r="A828" s="6"/>
      <c r="B828" s="6"/>
      <c r="C828" s="6"/>
    </row>
    <row r="829" spans="1:3" ht="15.75" customHeight="1" x14ac:dyDescent="0.2">
      <c r="A829" s="6"/>
      <c r="B829" s="6"/>
      <c r="C829" s="6"/>
    </row>
    <row r="830" spans="1:3" ht="15.75" customHeight="1" x14ac:dyDescent="0.2">
      <c r="A830" s="6"/>
      <c r="B830" s="6"/>
      <c r="C830" s="6"/>
    </row>
    <row r="831" spans="1:3" ht="15.75" customHeight="1" x14ac:dyDescent="0.2">
      <c r="A831" s="6"/>
      <c r="B831" s="6"/>
      <c r="C831" s="6"/>
    </row>
    <row r="832" spans="1:3" ht="15.75" customHeight="1" x14ac:dyDescent="0.2">
      <c r="A832" s="6"/>
      <c r="B832" s="6"/>
      <c r="C832" s="6"/>
    </row>
    <row r="833" spans="1:3" ht="15.75" customHeight="1" x14ac:dyDescent="0.2">
      <c r="A833" s="6"/>
      <c r="B833" s="6"/>
      <c r="C833" s="6"/>
    </row>
    <row r="834" spans="1:3" ht="15.75" customHeight="1" x14ac:dyDescent="0.2">
      <c r="A834" s="6"/>
      <c r="B834" s="6"/>
      <c r="C834" s="6"/>
    </row>
    <row r="835" spans="1:3" ht="15.75" customHeight="1" x14ac:dyDescent="0.2">
      <c r="A835" s="6"/>
      <c r="B835" s="6"/>
      <c r="C835" s="6"/>
    </row>
    <row r="836" spans="1:3" ht="15.75" customHeight="1" x14ac:dyDescent="0.2">
      <c r="A836" s="6"/>
      <c r="B836" s="6"/>
      <c r="C836" s="6"/>
    </row>
    <row r="837" spans="1:3" ht="15.75" customHeight="1" x14ac:dyDescent="0.2">
      <c r="A837" s="6"/>
      <c r="B837" s="6"/>
      <c r="C837" s="6"/>
    </row>
    <row r="838" spans="1:3" ht="15.75" customHeight="1" x14ac:dyDescent="0.2">
      <c r="A838" s="6"/>
      <c r="B838" s="6"/>
      <c r="C838" s="6"/>
    </row>
    <row r="839" spans="1:3" ht="15.75" customHeight="1" x14ac:dyDescent="0.2">
      <c r="A839" s="6"/>
      <c r="B839" s="6"/>
      <c r="C839" s="6"/>
    </row>
    <row r="840" spans="1:3" ht="15.75" customHeight="1" x14ac:dyDescent="0.2">
      <c r="A840" s="6"/>
      <c r="B840" s="6"/>
      <c r="C840" s="6"/>
    </row>
    <row r="841" spans="1:3" ht="15.75" customHeight="1" x14ac:dyDescent="0.2">
      <c r="A841" s="6"/>
      <c r="B841" s="6"/>
      <c r="C841" s="6"/>
    </row>
    <row r="842" spans="1:3" ht="15.75" customHeight="1" x14ac:dyDescent="0.2">
      <c r="A842" s="6"/>
      <c r="B842" s="6"/>
      <c r="C842" s="6"/>
    </row>
    <row r="843" spans="1:3" ht="15.75" customHeight="1" x14ac:dyDescent="0.2">
      <c r="A843" s="6"/>
      <c r="B843" s="6"/>
      <c r="C843" s="6"/>
    </row>
    <row r="844" spans="1:3" ht="15.75" customHeight="1" x14ac:dyDescent="0.2">
      <c r="A844" s="6"/>
      <c r="B844" s="6"/>
      <c r="C844" s="6"/>
    </row>
    <row r="845" spans="1:3" ht="15.75" customHeight="1" x14ac:dyDescent="0.2">
      <c r="A845" s="6"/>
      <c r="B845" s="6"/>
      <c r="C845" s="6"/>
    </row>
    <row r="846" spans="1:3" ht="15.75" customHeight="1" x14ac:dyDescent="0.2">
      <c r="A846" s="6"/>
      <c r="B846" s="6"/>
      <c r="C846" s="6"/>
    </row>
    <row r="847" spans="1:3" ht="15.75" customHeight="1" x14ac:dyDescent="0.2">
      <c r="A847" s="6"/>
      <c r="B847" s="6"/>
      <c r="C847" s="6"/>
    </row>
    <row r="848" spans="1:3" ht="15.75" customHeight="1" x14ac:dyDescent="0.2">
      <c r="A848" s="6"/>
      <c r="B848" s="6"/>
      <c r="C848" s="6"/>
    </row>
    <row r="849" spans="1:3" ht="15.75" customHeight="1" x14ac:dyDescent="0.2">
      <c r="A849" s="6"/>
      <c r="B849" s="6"/>
      <c r="C849" s="6"/>
    </row>
    <row r="850" spans="1:3" ht="15.75" customHeight="1" x14ac:dyDescent="0.2">
      <c r="A850" s="6"/>
      <c r="B850" s="6"/>
      <c r="C850" s="6"/>
    </row>
    <row r="851" spans="1:3" ht="15.75" customHeight="1" x14ac:dyDescent="0.2">
      <c r="A851" s="6"/>
      <c r="B851" s="6"/>
      <c r="C851" s="6"/>
    </row>
    <row r="852" spans="1:3" ht="15.75" customHeight="1" x14ac:dyDescent="0.2">
      <c r="A852" s="6"/>
      <c r="B852" s="6"/>
      <c r="C852" s="6"/>
    </row>
    <row r="853" spans="1:3" ht="15.75" customHeight="1" x14ac:dyDescent="0.2">
      <c r="A853" s="6"/>
      <c r="B853" s="6"/>
      <c r="C853" s="6"/>
    </row>
    <row r="854" spans="1:3" ht="15.75" customHeight="1" x14ac:dyDescent="0.2">
      <c r="A854" s="6"/>
      <c r="B854" s="6"/>
      <c r="C854" s="6"/>
    </row>
    <row r="855" spans="1:3" ht="15.75" customHeight="1" x14ac:dyDescent="0.2">
      <c r="A855" s="6"/>
      <c r="B855" s="6"/>
      <c r="C855" s="6"/>
    </row>
    <row r="856" spans="1:3" ht="15.75" customHeight="1" x14ac:dyDescent="0.2">
      <c r="A856" s="6"/>
      <c r="B856" s="6"/>
      <c r="C856" s="6"/>
    </row>
    <row r="857" spans="1:3" ht="15.75" customHeight="1" x14ac:dyDescent="0.2">
      <c r="A857" s="6"/>
      <c r="B857" s="6"/>
      <c r="C857" s="6"/>
    </row>
    <row r="858" spans="1:3" ht="15.75" customHeight="1" x14ac:dyDescent="0.2">
      <c r="A858" s="6"/>
      <c r="B858" s="6"/>
      <c r="C858" s="6"/>
    </row>
    <row r="859" spans="1:3" ht="15.75" customHeight="1" x14ac:dyDescent="0.2">
      <c r="A859" s="6"/>
      <c r="B859" s="6"/>
      <c r="C859" s="6"/>
    </row>
    <row r="860" spans="1:3" ht="15.75" customHeight="1" x14ac:dyDescent="0.2">
      <c r="A860" s="6"/>
      <c r="B860" s="6"/>
      <c r="C860" s="6"/>
    </row>
    <row r="861" spans="1:3" ht="15.75" customHeight="1" x14ac:dyDescent="0.2">
      <c r="A861" s="6"/>
      <c r="B861" s="6"/>
      <c r="C861" s="6"/>
    </row>
    <row r="862" spans="1:3" ht="15.75" customHeight="1" x14ac:dyDescent="0.2">
      <c r="A862" s="6"/>
      <c r="B862" s="6"/>
      <c r="C862" s="6"/>
    </row>
    <row r="863" spans="1:3" ht="15.75" customHeight="1" x14ac:dyDescent="0.2">
      <c r="A863" s="6"/>
      <c r="B863" s="6"/>
      <c r="C863" s="6"/>
    </row>
    <row r="864" spans="1:3" ht="15.75" customHeight="1" x14ac:dyDescent="0.2">
      <c r="A864" s="6"/>
      <c r="B864" s="6"/>
      <c r="C864" s="6"/>
    </row>
    <row r="865" spans="1:3" ht="15.75" customHeight="1" x14ac:dyDescent="0.2">
      <c r="A865" s="6"/>
      <c r="B865" s="6"/>
      <c r="C865" s="6"/>
    </row>
    <row r="866" spans="1:3" ht="15.75" customHeight="1" x14ac:dyDescent="0.2">
      <c r="A866" s="6"/>
      <c r="B866" s="6"/>
      <c r="C866" s="6"/>
    </row>
    <row r="867" spans="1:3" ht="15.75" customHeight="1" x14ac:dyDescent="0.2">
      <c r="A867" s="6"/>
      <c r="B867" s="6"/>
      <c r="C867" s="6"/>
    </row>
    <row r="868" spans="1:3" ht="15.75" customHeight="1" x14ac:dyDescent="0.2">
      <c r="A868" s="6"/>
      <c r="B868" s="6"/>
      <c r="C868" s="6"/>
    </row>
    <row r="869" spans="1:3" ht="15.75" customHeight="1" x14ac:dyDescent="0.2">
      <c r="A869" s="6"/>
      <c r="B869" s="6"/>
      <c r="C869" s="6"/>
    </row>
    <row r="870" spans="1:3" ht="15.75" customHeight="1" x14ac:dyDescent="0.2">
      <c r="A870" s="6"/>
      <c r="B870" s="6"/>
      <c r="C870" s="6"/>
    </row>
    <row r="871" spans="1:3" ht="15.75" customHeight="1" x14ac:dyDescent="0.2">
      <c r="A871" s="6"/>
      <c r="B871" s="6"/>
      <c r="C871" s="6"/>
    </row>
    <row r="872" spans="1:3" ht="15.75" customHeight="1" x14ac:dyDescent="0.2">
      <c r="A872" s="6"/>
      <c r="B872" s="6"/>
      <c r="C872" s="6"/>
    </row>
    <row r="873" spans="1:3" ht="15.75" customHeight="1" x14ac:dyDescent="0.2">
      <c r="A873" s="6"/>
      <c r="B873" s="6"/>
      <c r="C873" s="6"/>
    </row>
    <row r="874" spans="1:3" ht="15.75" customHeight="1" x14ac:dyDescent="0.2">
      <c r="A874" s="6"/>
      <c r="B874" s="6"/>
      <c r="C874" s="6"/>
    </row>
    <row r="875" spans="1:3" ht="15.75" customHeight="1" x14ac:dyDescent="0.2">
      <c r="A875" s="6"/>
      <c r="B875" s="6"/>
      <c r="C875" s="6"/>
    </row>
    <row r="876" spans="1:3" ht="15.75" customHeight="1" x14ac:dyDescent="0.2">
      <c r="A876" s="6"/>
      <c r="B876" s="6"/>
      <c r="C876" s="6"/>
    </row>
    <row r="877" spans="1:3" ht="15.75" customHeight="1" x14ac:dyDescent="0.2">
      <c r="A877" s="6"/>
      <c r="B877" s="6"/>
      <c r="C877" s="6"/>
    </row>
    <row r="878" spans="1:3" ht="15.75" customHeight="1" x14ac:dyDescent="0.2">
      <c r="A878" s="6"/>
      <c r="B878" s="6"/>
      <c r="C878" s="6"/>
    </row>
    <row r="879" spans="1:3" ht="15.75" customHeight="1" x14ac:dyDescent="0.2">
      <c r="A879" s="6"/>
      <c r="B879" s="6"/>
      <c r="C879" s="6"/>
    </row>
    <row r="880" spans="1:3" ht="15.75" customHeight="1" x14ac:dyDescent="0.2">
      <c r="A880" s="6"/>
      <c r="B880" s="6"/>
      <c r="C880" s="6"/>
    </row>
    <row r="881" spans="1:3" ht="15.75" customHeight="1" x14ac:dyDescent="0.2">
      <c r="A881" s="6"/>
      <c r="B881" s="6"/>
      <c r="C881" s="6"/>
    </row>
    <row r="882" spans="1:3" ht="15.75" customHeight="1" x14ac:dyDescent="0.2">
      <c r="A882" s="6"/>
      <c r="B882" s="6"/>
      <c r="C882" s="6"/>
    </row>
    <row r="883" spans="1:3" ht="15.75" customHeight="1" x14ac:dyDescent="0.2">
      <c r="A883" s="6"/>
      <c r="B883" s="6"/>
      <c r="C883" s="6"/>
    </row>
    <row r="884" spans="1:3" ht="15.75" customHeight="1" x14ac:dyDescent="0.2">
      <c r="A884" s="6"/>
      <c r="B884" s="6"/>
      <c r="C884" s="6"/>
    </row>
    <row r="885" spans="1:3" ht="15.75" customHeight="1" x14ac:dyDescent="0.2">
      <c r="A885" s="6"/>
      <c r="B885" s="6"/>
      <c r="C885" s="6"/>
    </row>
    <row r="886" spans="1:3" ht="15.75" customHeight="1" x14ac:dyDescent="0.2">
      <c r="A886" s="6"/>
      <c r="B886" s="6"/>
      <c r="C886" s="6"/>
    </row>
    <row r="887" spans="1:3" ht="15.75" customHeight="1" x14ac:dyDescent="0.2">
      <c r="A887" s="6"/>
      <c r="B887" s="6"/>
      <c r="C887" s="6"/>
    </row>
    <row r="888" spans="1:3" ht="15.75" customHeight="1" x14ac:dyDescent="0.2">
      <c r="A888" s="6"/>
      <c r="B888" s="6"/>
      <c r="C888" s="6"/>
    </row>
    <row r="889" spans="1:3" ht="15.75" customHeight="1" x14ac:dyDescent="0.2">
      <c r="A889" s="6"/>
      <c r="B889" s="6"/>
      <c r="C889" s="6"/>
    </row>
    <row r="890" spans="1:3" ht="15.75" customHeight="1" x14ac:dyDescent="0.2">
      <c r="A890" s="6"/>
      <c r="B890" s="6"/>
      <c r="C890" s="6"/>
    </row>
    <row r="891" spans="1:3" ht="15.75" customHeight="1" x14ac:dyDescent="0.2">
      <c r="A891" s="6"/>
      <c r="B891" s="6"/>
      <c r="C891" s="6"/>
    </row>
    <row r="892" spans="1:3" ht="15.75" customHeight="1" x14ac:dyDescent="0.2">
      <c r="A892" s="6"/>
      <c r="B892" s="6"/>
      <c r="C892" s="6"/>
    </row>
    <row r="893" spans="1:3" ht="15.75" customHeight="1" x14ac:dyDescent="0.2">
      <c r="A893" s="6"/>
      <c r="B893" s="6"/>
      <c r="C893" s="6"/>
    </row>
    <row r="894" spans="1:3" ht="15.75" customHeight="1" x14ac:dyDescent="0.2">
      <c r="A894" s="6"/>
      <c r="B894" s="6"/>
      <c r="C894" s="6"/>
    </row>
    <row r="895" spans="1:3" ht="15.75" customHeight="1" x14ac:dyDescent="0.2">
      <c r="A895" s="6"/>
      <c r="B895" s="6"/>
      <c r="C895" s="6"/>
    </row>
    <row r="896" spans="1:3" ht="15.75" customHeight="1" x14ac:dyDescent="0.2">
      <c r="A896" s="6"/>
      <c r="B896" s="6"/>
      <c r="C896" s="6"/>
    </row>
    <row r="897" spans="1:3" ht="15.75" customHeight="1" x14ac:dyDescent="0.2">
      <c r="A897" s="6"/>
      <c r="B897" s="6"/>
      <c r="C897" s="6"/>
    </row>
    <row r="898" spans="1:3" ht="15.75" customHeight="1" x14ac:dyDescent="0.2">
      <c r="A898" s="6"/>
      <c r="B898" s="6"/>
      <c r="C898" s="6"/>
    </row>
    <row r="899" spans="1:3" ht="15.75" customHeight="1" x14ac:dyDescent="0.2">
      <c r="A899" s="6"/>
      <c r="B899" s="6"/>
      <c r="C899" s="6"/>
    </row>
    <row r="900" spans="1:3" ht="15.75" customHeight="1" x14ac:dyDescent="0.2">
      <c r="A900" s="6"/>
      <c r="B900" s="6"/>
      <c r="C900" s="6"/>
    </row>
    <row r="901" spans="1:3" ht="15.75" customHeight="1" x14ac:dyDescent="0.2">
      <c r="A901" s="6"/>
      <c r="B901" s="6"/>
      <c r="C901" s="6"/>
    </row>
    <row r="902" spans="1:3" ht="15.75" customHeight="1" x14ac:dyDescent="0.2">
      <c r="A902" s="6"/>
      <c r="B902" s="6"/>
      <c r="C902" s="6"/>
    </row>
    <row r="903" spans="1:3" ht="15.75" customHeight="1" x14ac:dyDescent="0.2">
      <c r="A903" s="6"/>
      <c r="B903" s="6"/>
      <c r="C903" s="6"/>
    </row>
    <row r="904" spans="1:3" ht="15.75" customHeight="1" x14ac:dyDescent="0.2">
      <c r="A904" s="6"/>
      <c r="B904" s="6"/>
      <c r="C904" s="6"/>
    </row>
    <row r="905" spans="1:3" ht="15.75" customHeight="1" x14ac:dyDescent="0.2">
      <c r="A905" s="6"/>
      <c r="B905" s="6"/>
      <c r="C905" s="6"/>
    </row>
    <row r="906" spans="1:3" ht="15.75" customHeight="1" x14ac:dyDescent="0.2">
      <c r="A906" s="6"/>
      <c r="B906" s="6"/>
      <c r="C906" s="6"/>
    </row>
    <row r="907" spans="1:3" ht="15.75" customHeight="1" x14ac:dyDescent="0.2">
      <c r="A907" s="6"/>
      <c r="B907" s="6"/>
      <c r="C907" s="6"/>
    </row>
    <row r="908" spans="1:3" ht="15.75" customHeight="1" x14ac:dyDescent="0.2">
      <c r="A908" s="6"/>
      <c r="B908" s="6"/>
      <c r="C908" s="6"/>
    </row>
    <row r="909" spans="1:3" ht="15.75" customHeight="1" x14ac:dyDescent="0.2">
      <c r="A909" s="6"/>
      <c r="B909" s="6"/>
      <c r="C909" s="6"/>
    </row>
    <row r="910" spans="1:3" ht="15.75" customHeight="1" x14ac:dyDescent="0.2">
      <c r="A910" s="6"/>
      <c r="B910" s="6"/>
      <c r="C910" s="6"/>
    </row>
    <row r="911" spans="1:3" ht="15.75" customHeight="1" x14ac:dyDescent="0.2">
      <c r="A911" s="6"/>
      <c r="B911" s="6"/>
      <c r="C911" s="6"/>
    </row>
  </sheetData>
  <customSheetViews>
    <customSheetView guid="{3A56BBDD-68CD-4AEA-B9E4-12391459D4C4}" scale="150" showPageBreaks="1" topLeftCell="A467">
      <selection activeCell="O589" sqref="O589"/>
      <pageMargins left="0.75" right="0.75" top="1" bottom="1" header="0.5" footer="0.5"/>
      <pageSetup paperSize="9" scale="90" orientation="landscape" r:id="rId1"/>
      <headerFooter alignWithMargins="0"/>
    </customSheetView>
    <customSheetView guid="{CFE03FCF-A4D8-435A-8A9B-0544466F5A93}" scale="120" showPageBreaks="1" topLeftCell="A7">
      <pane ySplit="7" topLeftCell="A586" activePane="bottomLeft" state="frozen"/>
      <selection pane="bottomLeft" activeCell="A588" sqref="A588:M598"/>
      <pageMargins left="0.55118110236220474" right="0.78740157480314965" top="0.39370078740157483" bottom="0.19685039370078741" header="0.51181102362204722" footer="0.51181102362204722"/>
      <pageSetup paperSize="9" scale="90" orientation="landscape" r:id="rId2"/>
      <headerFooter alignWithMargins="0"/>
    </customSheetView>
    <customSheetView guid="{96718B35-0DCF-495D-964A-68C4AABD2C09}" scale="120" topLeftCell="A7">
      <pane ySplit="7" topLeftCell="A14" activePane="bottomLeft" state="frozen"/>
      <selection pane="bottomLeft" sqref="A1:M1"/>
      <pageMargins left="0.55118110236220474" right="0.78740157480314965" top="0.39370078740157483" bottom="0.19685039370078741" header="0.51181102362204722" footer="0.51181102362204722"/>
      <pageSetup paperSize="9" scale="90" orientation="landscape" r:id="rId3"/>
      <headerFooter alignWithMargins="0"/>
    </customSheetView>
  </customSheetViews>
  <mergeCells count="5">
    <mergeCell ref="E14:F14"/>
    <mergeCell ref="C9:M9"/>
    <mergeCell ref="A1:M1"/>
    <mergeCell ref="A3:B3"/>
    <mergeCell ref="A10:C10"/>
  </mergeCells>
  <phoneticPr fontId="0" type="noConversion"/>
  <pageMargins left="0.55118110236220474" right="0.78740157480314965" top="0.39370078740157483" bottom="0.19685039370078741" header="0.51181102362204722" footer="0.51181102362204722"/>
  <pageSetup paperSize="9" scale="90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workbookViewId="0">
      <selection activeCell="N34" sqref="N34"/>
    </sheetView>
  </sheetViews>
  <sheetFormatPr defaultRowHeight="12.75" x14ac:dyDescent="0.2"/>
  <sheetData/>
  <customSheetViews>
    <customSheetView guid="{3A56BBDD-68CD-4AEA-B9E4-12391459D4C4}" topLeftCell="A5">
      <selection activeCell="N34" sqref="N34"/>
      <pageMargins left="0.75" right="0.75" top="1" bottom="1" header="0.5" footer="0.5"/>
      <pageSetup paperSize="9" orientation="landscape" r:id="rId1"/>
      <headerFooter alignWithMargins="0"/>
    </customSheetView>
    <customSheetView guid="{CFE03FCF-A4D8-435A-8A9B-0544466F5A93}" topLeftCell="A5">
      <selection activeCell="N34" sqref="N34"/>
      <pageMargins left="0.75" right="0.75" top="1" bottom="1" header="0.5" footer="0.5"/>
      <pageSetup paperSize="9" orientation="landscape" r:id="rId2"/>
      <headerFooter alignWithMargins="0"/>
    </customSheetView>
    <customSheetView guid="{96718B35-0DCF-495D-964A-68C4AABD2C09}" topLeftCell="A5">
      <selection activeCell="N34" sqref="N34"/>
      <pageMargins left="0.75" right="0.75" top="1" bottom="1" header="0.5" footer="0.5"/>
      <pageSetup paperSize="9" orientation="landscape" r:id="rId3"/>
      <headerFooter alignWithMargins="0"/>
    </customSheetView>
  </customSheetViews>
  <phoneticPr fontId="0" type="noConversion"/>
  <pageMargins left="0.75" right="0.75" top="1" bottom="1" header="0.5" footer="0.5"/>
  <pageSetup paperSize="9"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3" sqref="E13"/>
    </sheetView>
  </sheetViews>
  <sheetFormatPr defaultRowHeight="12.75" x14ac:dyDescent="0.2"/>
  <sheetData/>
  <customSheetViews>
    <customSheetView guid="{3A56BBDD-68CD-4AEA-B9E4-12391459D4C4}" showPageBreaks="1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1"/>
      <headerFooter alignWithMargins="0"/>
    </customSheetView>
    <customSheetView guid="{CFE03FCF-A4D8-435A-8A9B-0544466F5A93}">
      <selection activeCell="E13" sqref="E13"/>
      <pageMargins left="0.75" right="0.75" top="1" bottom="1" header="0.5" footer="0.5"/>
      <pageSetup paperSize="9" orientation="portrait" r:id="rId2"/>
      <headerFooter alignWithMargins="0"/>
    </customSheetView>
    <customSheetView guid="{96718B35-0DCF-495D-964A-68C4AABD2C09}">
      <selection activeCell="E13" sqref="E13"/>
      <pageMargins left="0.75" right="0.75" top="1" bottom="1" header="0.5" footer="0.5"/>
      <pageSetup paperSize="9" orientation="portrait" r:id="rId3"/>
      <headerFooter alignWithMargins="0"/>
    </customSheetView>
  </customSheetViews>
  <phoneticPr fontId="0" type="noConversion"/>
  <pageMargins left="0.75" right="0.75" top="1" bottom="1" header="0.5" footer="0.5"/>
  <pageSetup paperSize="9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Dace Riterfelte</cp:lastModifiedBy>
  <cp:lastPrinted>2020-01-06T11:23:45Z</cp:lastPrinted>
  <dcterms:created xsi:type="dcterms:W3CDTF">2010-02-05T08:24:46Z</dcterms:created>
  <dcterms:modified xsi:type="dcterms:W3CDTF">2020-01-06T11:24:46Z</dcterms:modified>
</cp:coreProperties>
</file>