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7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intraM\Documents\MAJAS LAPA\DOMES_LEMUMI\2020\"/>
    </mc:Choice>
  </mc:AlternateContent>
  <workbookProtection lockRevision="1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Sheet1!$74:$74,Sheet1!$94:$94,Sheet1!$97:$97,Sheet1!$170:$172,Sheet1!$188:$189</definedName>
    <definedName name="Z_C529C1FB_39F9_46C1_9A5E_C449233333BC_.wvu.Rows" localSheetId="0" hidden="1">Sheet1!$74:$74,Sheet1!$94:$94,Sheet1!$97:$97,Sheet1!$170:$172,Sheet1!$188:$189</definedName>
    <definedName name="Z_E0C9689C_D98B_43FC_900B_580A86D2C1D3_.wvu.Rows" localSheetId="0" hidden="1">Sheet1!$74:$74,Sheet1!$94:$94,Sheet1!$97:$97,Sheet1!$170:$172,Sheet1!$188:$189</definedName>
  </definedNames>
  <calcPr calcId="152511"/>
  <customWorkbookViews>
    <customWorkbookView name="Dzintra Matisone - Personal View" guid="{C529C1FB-39F9-46C1-9A5E-C449233333BC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E0C9689C-D98B-43FC-900B-580A86D2C1D3}" mergeInterval="0" personalView="1" xWindow="72" yWindow="72" windowWidth="1700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5" i="1" l="1"/>
  <c r="C195" i="1" s="1"/>
  <c r="D171" i="1" l="1"/>
  <c r="C171" i="1" s="1"/>
  <c r="D212" i="1" l="1"/>
  <c r="C212" i="1" s="1"/>
  <c r="D35" i="1" l="1"/>
  <c r="C35" i="1" s="1"/>
  <c r="D185" i="1" l="1"/>
  <c r="C185" i="1" s="1"/>
  <c r="E54" i="1" l="1"/>
  <c r="F54" i="1"/>
  <c r="G54" i="1"/>
  <c r="H54" i="1"/>
  <c r="I54" i="1"/>
  <c r="J54" i="1"/>
  <c r="K54" i="1"/>
  <c r="L54" i="1"/>
  <c r="M54" i="1"/>
  <c r="D58" i="1"/>
  <c r="C58" i="1" s="1"/>
  <c r="E51" i="1"/>
  <c r="F51" i="1"/>
  <c r="G51" i="1"/>
  <c r="H51" i="1"/>
  <c r="I51" i="1"/>
  <c r="J51" i="1"/>
  <c r="K51" i="1"/>
  <c r="L51" i="1"/>
  <c r="M51" i="1"/>
  <c r="D168" i="1"/>
  <c r="C168" i="1" s="1"/>
  <c r="D184" i="1" l="1"/>
  <c r="C184" i="1" s="1"/>
  <c r="G84" i="1" l="1"/>
  <c r="C217" i="1" l="1"/>
  <c r="E145" i="1" l="1"/>
  <c r="F145" i="1"/>
  <c r="G145" i="1"/>
  <c r="H145" i="1"/>
  <c r="I145" i="1"/>
  <c r="J145" i="1"/>
  <c r="K145" i="1"/>
  <c r="L145" i="1"/>
  <c r="M145" i="1"/>
  <c r="E15" i="1"/>
  <c r="E33" i="1" s="1"/>
  <c r="F15" i="1"/>
  <c r="F33" i="1" s="1"/>
  <c r="G15" i="1"/>
  <c r="G33" i="1" s="1"/>
  <c r="H15" i="1"/>
  <c r="H33" i="1" s="1"/>
  <c r="I15" i="1"/>
  <c r="I33" i="1" s="1"/>
  <c r="J15" i="1"/>
  <c r="J33" i="1" s="1"/>
  <c r="K15" i="1"/>
  <c r="K33" i="1" s="1"/>
  <c r="L15" i="1"/>
  <c r="L33" i="1" s="1"/>
  <c r="M15" i="1"/>
  <c r="M33" i="1" s="1"/>
  <c r="H138" i="1" l="1"/>
  <c r="D174" i="1" l="1"/>
  <c r="C174" i="1" s="1"/>
  <c r="H52" i="1" l="1"/>
  <c r="H59" i="1" s="1"/>
  <c r="E52" i="1" l="1"/>
  <c r="E59" i="1" s="1"/>
  <c r="F52" i="1"/>
  <c r="F59" i="1" s="1"/>
  <c r="G52" i="1"/>
  <c r="G59" i="1" s="1"/>
  <c r="I52" i="1"/>
  <c r="I59" i="1" s="1"/>
  <c r="J52" i="1"/>
  <c r="J59" i="1" s="1"/>
  <c r="K52" i="1"/>
  <c r="K59" i="1" s="1"/>
  <c r="L52" i="1"/>
  <c r="L59" i="1" s="1"/>
  <c r="M52" i="1"/>
  <c r="M59" i="1" s="1"/>
  <c r="D53" i="1"/>
  <c r="D52" i="1" s="1"/>
  <c r="C53" i="1" l="1"/>
  <c r="C52" i="1" s="1"/>
  <c r="D196" i="1"/>
  <c r="C196" i="1" s="1"/>
  <c r="E138" i="1" l="1"/>
  <c r="F138" i="1"/>
  <c r="G138" i="1"/>
  <c r="I138" i="1"/>
  <c r="J138" i="1"/>
  <c r="K138" i="1"/>
  <c r="L138" i="1"/>
  <c r="M138" i="1"/>
  <c r="D140" i="1"/>
  <c r="C140" i="1" s="1"/>
  <c r="D37" i="1" l="1"/>
  <c r="D38" i="1"/>
  <c r="D194" i="1" l="1"/>
  <c r="C194" i="1" s="1"/>
  <c r="D193" i="1"/>
  <c r="C193" i="1" s="1"/>
  <c r="D192" i="1"/>
  <c r="C192" i="1" s="1"/>
  <c r="D191" i="1"/>
  <c r="C191" i="1" s="1"/>
  <c r="D190" i="1"/>
  <c r="C190" i="1" s="1"/>
  <c r="D189" i="1"/>
  <c r="C189" i="1" s="1"/>
  <c r="D186" i="1"/>
  <c r="C186" i="1" s="1"/>
  <c r="E128" i="1"/>
  <c r="F128" i="1"/>
  <c r="G128" i="1"/>
  <c r="H128" i="1"/>
  <c r="I128" i="1"/>
  <c r="J128" i="1"/>
  <c r="K128" i="1"/>
  <c r="L128" i="1"/>
  <c r="M128" i="1"/>
  <c r="E101" i="1"/>
  <c r="F101" i="1"/>
  <c r="G101" i="1"/>
  <c r="H101" i="1"/>
  <c r="I101" i="1"/>
  <c r="J101" i="1"/>
  <c r="K101" i="1"/>
  <c r="L101" i="1"/>
  <c r="M101" i="1"/>
  <c r="D76" i="1" l="1"/>
  <c r="C76" i="1" s="1"/>
  <c r="D77" i="1"/>
  <c r="C77" i="1" s="1"/>
  <c r="E71" i="1"/>
  <c r="F71" i="1"/>
  <c r="G71" i="1"/>
  <c r="H71" i="1"/>
  <c r="I71" i="1"/>
  <c r="J71" i="1"/>
  <c r="K71" i="1"/>
  <c r="L71" i="1"/>
  <c r="M71" i="1"/>
  <c r="D30" i="1" l="1"/>
  <c r="C30" i="1" s="1"/>
  <c r="D73" i="1" l="1"/>
  <c r="D74" i="1"/>
  <c r="C74" i="1" s="1"/>
  <c r="D49" i="1" l="1"/>
  <c r="C49" i="1" s="1"/>
  <c r="E197" i="1"/>
  <c r="F197" i="1"/>
  <c r="G197" i="1"/>
  <c r="H197" i="1"/>
  <c r="I197" i="1"/>
  <c r="J197" i="1"/>
  <c r="K197" i="1"/>
  <c r="L197" i="1"/>
  <c r="M197" i="1"/>
  <c r="E116" i="1"/>
  <c r="F116" i="1"/>
  <c r="G116" i="1"/>
  <c r="H116" i="1"/>
  <c r="I116" i="1"/>
  <c r="J116" i="1"/>
  <c r="K116" i="1"/>
  <c r="L116" i="1"/>
  <c r="M116" i="1"/>
  <c r="E109" i="1"/>
  <c r="F109" i="1"/>
  <c r="G109" i="1"/>
  <c r="H109" i="1"/>
  <c r="I109" i="1"/>
  <c r="J109" i="1"/>
  <c r="K109" i="1"/>
  <c r="L109" i="1"/>
  <c r="M109" i="1"/>
  <c r="E84" i="1"/>
  <c r="F84" i="1"/>
  <c r="H84" i="1"/>
  <c r="I84" i="1"/>
  <c r="J84" i="1"/>
  <c r="K84" i="1"/>
  <c r="L84" i="1"/>
  <c r="M84" i="1"/>
  <c r="E80" i="1"/>
  <c r="F80" i="1"/>
  <c r="G80" i="1"/>
  <c r="H80" i="1"/>
  <c r="I80" i="1"/>
  <c r="J80" i="1"/>
  <c r="K80" i="1"/>
  <c r="L80" i="1"/>
  <c r="M80" i="1"/>
  <c r="E60" i="1"/>
  <c r="F60" i="1"/>
  <c r="G60" i="1"/>
  <c r="H60" i="1"/>
  <c r="I60" i="1"/>
  <c r="J60" i="1"/>
  <c r="K60" i="1"/>
  <c r="L60" i="1"/>
  <c r="M60" i="1"/>
  <c r="D142" i="1"/>
  <c r="C142" i="1" s="1"/>
  <c r="D214" i="1"/>
  <c r="C214" i="1" s="1"/>
  <c r="D215" i="1"/>
  <c r="C215" i="1" s="1"/>
  <c r="D99" i="1"/>
  <c r="C99" i="1" s="1"/>
  <c r="D137" i="1"/>
  <c r="C137" i="1" s="1"/>
  <c r="D108" i="1"/>
  <c r="C108" i="1" s="1"/>
  <c r="D213" i="1"/>
  <c r="C213" i="1" s="1"/>
  <c r="D57" i="1"/>
  <c r="C57" i="1" s="1"/>
  <c r="D47" i="1"/>
  <c r="C47" i="1" s="1"/>
  <c r="D48" i="1"/>
  <c r="C48" i="1" s="1"/>
  <c r="D44" i="1"/>
  <c r="C44" i="1" s="1"/>
  <c r="D45" i="1"/>
  <c r="C45" i="1" s="1"/>
  <c r="D46" i="1"/>
  <c r="C46" i="1" s="1"/>
  <c r="D136" i="1"/>
  <c r="C136" i="1" s="1"/>
  <c r="J144" i="1" l="1"/>
  <c r="F144" i="1"/>
  <c r="L144" i="1"/>
  <c r="H144" i="1"/>
  <c r="M144" i="1"/>
  <c r="I144" i="1"/>
  <c r="E144" i="1"/>
  <c r="K144" i="1"/>
  <c r="G144" i="1"/>
  <c r="D206" i="1"/>
  <c r="C206" i="1" s="1"/>
  <c r="D181" i="1" l="1"/>
  <c r="C181" i="1" s="1"/>
  <c r="D146" i="1"/>
  <c r="D147" i="1"/>
  <c r="C147" i="1" s="1"/>
  <c r="D148" i="1"/>
  <c r="C148" i="1" s="1"/>
  <c r="D149" i="1"/>
  <c r="C149" i="1" s="1"/>
  <c r="D150" i="1"/>
  <c r="C150" i="1" s="1"/>
  <c r="D151" i="1"/>
  <c r="C151" i="1" s="1"/>
  <c r="D152" i="1"/>
  <c r="C152" i="1" s="1"/>
  <c r="D153" i="1"/>
  <c r="C153" i="1" s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7" i="1"/>
  <c r="C167" i="1" s="1"/>
  <c r="D169" i="1"/>
  <c r="C169" i="1" s="1"/>
  <c r="D170" i="1"/>
  <c r="C170" i="1" s="1"/>
  <c r="D172" i="1"/>
  <c r="C172" i="1" s="1"/>
  <c r="D173" i="1"/>
  <c r="C173" i="1" s="1"/>
  <c r="D175" i="1"/>
  <c r="C175" i="1" s="1"/>
  <c r="D176" i="1"/>
  <c r="C176" i="1" s="1"/>
  <c r="D177" i="1"/>
  <c r="C177" i="1" s="1"/>
  <c r="D178" i="1"/>
  <c r="C178" i="1" s="1"/>
  <c r="D179" i="1"/>
  <c r="C179" i="1" s="1"/>
  <c r="D180" i="1"/>
  <c r="C180" i="1" s="1"/>
  <c r="D182" i="1"/>
  <c r="C182" i="1" s="1"/>
  <c r="D183" i="1"/>
  <c r="C183" i="1" s="1"/>
  <c r="D187" i="1"/>
  <c r="C187" i="1" s="1"/>
  <c r="D188" i="1"/>
  <c r="C188" i="1" s="1"/>
  <c r="D209" i="1"/>
  <c r="C209" i="1" s="1"/>
  <c r="D208" i="1"/>
  <c r="C208" i="1" s="1"/>
  <c r="D102" i="1"/>
  <c r="D103" i="1"/>
  <c r="C103" i="1" s="1"/>
  <c r="D104" i="1"/>
  <c r="C104" i="1" s="1"/>
  <c r="D105" i="1"/>
  <c r="C105" i="1" s="1"/>
  <c r="D106" i="1"/>
  <c r="C106" i="1" s="1"/>
  <c r="D107" i="1"/>
  <c r="C107" i="1" s="1"/>
  <c r="D16" i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C17" i="1" s="1"/>
  <c r="D29" i="1"/>
  <c r="C29" i="1" s="1"/>
  <c r="D32" i="1"/>
  <c r="C32" i="1" s="1"/>
  <c r="D31" i="1"/>
  <c r="C31" i="1" s="1"/>
  <c r="D34" i="1"/>
  <c r="C38" i="1"/>
  <c r="C37" i="1"/>
  <c r="C36" i="1" s="1"/>
  <c r="D40" i="1"/>
  <c r="D42" i="1"/>
  <c r="C42" i="1" s="1"/>
  <c r="D41" i="1"/>
  <c r="C41" i="1" s="1"/>
  <c r="D43" i="1"/>
  <c r="C43" i="1" s="1"/>
  <c r="D50" i="1"/>
  <c r="C50" i="1" s="1"/>
  <c r="D72" i="1"/>
  <c r="C73" i="1"/>
  <c r="D75" i="1"/>
  <c r="C75" i="1" s="1"/>
  <c r="D88" i="1"/>
  <c r="C88" i="1" s="1"/>
  <c r="D85" i="1"/>
  <c r="D86" i="1"/>
  <c r="C86" i="1" s="1"/>
  <c r="D87" i="1"/>
  <c r="C87" i="1" s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81" i="1"/>
  <c r="D82" i="1"/>
  <c r="C82" i="1" s="1"/>
  <c r="D83" i="1"/>
  <c r="C83" i="1" s="1"/>
  <c r="D79" i="1"/>
  <c r="C79" i="1" s="1"/>
  <c r="C78" i="1" s="1"/>
  <c r="D61" i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198" i="1"/>
  <c r="D199" i="1"/>
  <c r="C199" i="1" s="1"/>
  <c r="D200" i="1"/>
  <c r="C200" i="1" s="1"/>
  <c r="D202" i="1"/>
  <c r="C202" i="1" s="1"/>
  <c r="D203" i="1"/>
  <c r="C203" i="1" s="1"/>
  <c r="D201" i="1"/>
  <c r="C201" i="1" s="1"/>
  <c r="D204" i="1"/>
  <c r="C204" i="1" s="1"/>
  <c r="D205" i="1"/>
  <c r="C205" i="1" s="1"/>
  <c r="D207" i="1"/>
  <c r="C207" i="1" s="1"/>
  <c r="D210" i="1"/>
  <c r="C210" i="1" s="1"/>
  <c r="D211" i="1"/>
  <c r="C211" i="1" s="1"/>
  <c r="D55" i="1"/>
  <c r="D56" i="1"/>
  <c r="C56" i="1" s="1"/>
  <c r="D110" i="1"/>
  <c r="D111" i="1"/>
  <c r="C111" i="1" s="1"/>
  <c r="D112" i="1"/>
  <c r="C112" i="1" s="1"/>
  <c r="D113" i="1"/>
  <c r="C113" i="1" s="1"/>
  <c r="D114" i="1"/>
  <c r="C114" i="1" s="1"/>
  <c r="D115" i="1"/>
  <c r="C115" i="1" s="1"/>
  <c r="D117" i="1"/>
  <c r="D118" i="1"/>
  <c r="C118" i="1" s="1"/>
  <c r="D119" i="1"/>
  <c r="C119" i="1" s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9" i="1"/>
  <c r="D130" i="1"/>
  <c r="C130" i="1" s="1"/>
  <c r="D131" i="1"/>
  <c r="C131" i="1" s="1"/>
  <c r="D132" i="1"/>
  <c r="C132" i="1" s="1"/>
  <c r="D133" i="1"/>
  <c r="C133" i="1" s="1"/>
  <c r="D134" i="1"/>
  <c r="C134" i="1" s="1"/>
  <c r="D135" i="1"/>
  <c r="C135" i="1" s="1"/>
  <c r="D139" i="1"/>
  <c r="D138" i="1" s="1"/>
  <c r="D141" i="1"/>
  <c r="C141" i="1" s="1"/>
  <c r="D143" i="1"/>
  <c r="C143" i="1" s="1"/>
  <c r="E36" i="1"/>
  <c r="E39" i="1" s="1"/>
  <c r="E78" i="1"/>
  <c r="E100" i="1" s="1"/>
  <c r="F36" i="1"/>
  <c r="F39" i="1" s="1"/>
  <c r="F78" i="1"/>
  <c r="F100" i="1" s="1"/>
  <c r="G36" i="1"/>
  <c r="G39" i="1" s="1"/>
  <c r="G78" i="1"/>
  <c r="G100" i="1" s="1"/>
  <c r="H36" i="1"/>
  <c r="H39" i="1" s="1"/>
  <c r="H78" i="1"/>
  <c r="H100" i="1" s="1"/>
  <c r="I36" i="1"/>
  <c r="I39" i="1" s="1"/>
  <c r="I78" i="1"/>
  <c r="I100" i="1" s="1"/>
  <c r="J36" i="1"/>
  <c r="J39" i="1" s="1"/>
  <c r="J78" i="1"/>
  <c r="J100" i="1" s="1"/>
  <c r="K36" i="1"/>
  <c r="K39" i="1" s="1"/>
  <c r="K78" i="1"/>
  <c r="K100" i="1" s="1"/>
  <c r="L36" i="1"/>
  <c r="L39" i="1" s="1"/>
  <c r="L78" i="1"/>
  <c r="L100" i="1" s="1"/>
  <c r="M36" i="1"/>
  <c r="M39" i="1" s="1"/>
  <c r="M78" i="1"/>
  <c r="M100" i="1" s="1"/>
  <c r="D54" i="1" l="1"/>
  <c r="D51" i="1"/>
  <c r="D145" i="1"/>
  <c r="D128" i="1"/>
  <c r="D101" i="1"/>
  <c r="D71" i="1"/>
  <c r="C16" i="1"/>
  <c r="C15" i="1" s="1"/>
  <c r="C33" i="1" s="1"/>
  <c r="D15" i="1"/>
  <c r="D33" i="1" s="1"/>
  <c r="D59" i="1"/>
  <c r="M216" i="1"/>
  <c r="I216" i="1"/>
  <c r="E216" i="1"/>
  <c r="C146" i="1"/>
  <c r="C145" i="1" s="1"/>
  <c r="L216" i="1"/>
  <c r="H216" i="1"/>
  <c r="C117" i="1"/>
  <c r="C116" i="1" s="1"/>
  <c r="D116" i="1"/>
  <c r="C55" i="1"/>
  <c r="C54" i="1" s="1"/>
  <c r="C72" i="1"/>
  <c r="C71" i="1" s="1"/>
  <c r="C34" i="1"/>
  <c r="C39" i="1" s="1"/>
  <c r="K216" i="1"/>
  <c r="G216" i="1"/>
  <c r="C61" i="1"/>
  <c r="C60" i="1" s="1"/>
  <c r="D60" i="1"/>
  <c r="C81" i="1"/>
  <c r="C80" i="1" s="1"/>
  <c r="D80" i="1"/>
  <c r="C198" i="1"/>
  <c r="C197" i="1" s="1"/>
  <c r="D197" i="1"/>
  <c r="J216" i="1"/>
  <c r="F216" i="1"/>
  <c r="C139" i="1"/>
  <c r="C138" i="1" s="1"/>
  <c r="C110" i="1"/>
  <c r="C109" i="1" s="1"/>
  <c r="D109" i="1"/>
  <c r="C85" i="1"/>
  <c r="C84" i="1" s="1"/>
  <c r="D84" i="1"/>
  <c r="C129" i="1"/>
  <c r="C128" i="1" s="1"/>
  <c r="C102" i="1"/>
  <c r="C101" i="1" s="1"/>
  <c r="C40" i="1"/>
  <c r="C51" i="1" s="1"/>
  <c r="D78" i="1"/>
  <c r="D36" i="1"/>
  <c r="D39" i="1" s="1"/>
  <c r="C144" i="1" l="1"/>
  <c r="D144" i="1"/>
  <c r="C59" i="1"/>
  <c r="D100" i="1"/>
  <c r="C100" i="1"/>
  <c r="D216" i="1" l="1"/>
  <c r="C216" i="1"/>
</calcChain>
</file>

<file path=xl/sharedStrings.xml><?xml version="1.0" encoding="utf-8"?>
<sst xmlns="http://schemas.openxmlformats.org/spreadsheetml/2006/main" count="346" uniqueCount="260">
  <si>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</si>
  <si>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</si>
  <si>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</si>
  <si>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</si>
  <si>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</si>
  <si>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</si>
  <si>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</si>
  <si>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</si>
  <si>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</si>
  <si>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</si>
  <si>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</si>
  <si>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</si>
  <si>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</si>
  <si>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</si>
  <si>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</si>
  <si>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</si>
  <si>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</si>
  <si>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</si>
  <si>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</si>
  <si>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</si>
  <si>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</si>
  <si>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</si>
  <si>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</si>
  <si>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</si>
  <si>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</si>
  <si>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</si>
  <si>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</si>
  <si>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</si>
  <si>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</si>
  <si>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</si>
  <si>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</si>
  <si>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</si>
  <si>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</si>
  <si>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</si>
  <si>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</si>
  <si>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</si>
  <si>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</si>
  <si>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</si>
  <si>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</si>
  <si>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</si>
  <si>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</si>
  <si>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</si>
  <si>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</si>
  <si>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</si>
  <si>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</si>
  <si>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</si>
  <si>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</si>
  <si>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</si>
  <si>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</si>
  <si>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</si>
  <si>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</si>
  <si>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</si>
  <si>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</si>
  <si>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</si>
  <si>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</si>
  <si>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</si>
  <si>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</si>
  <si>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</si>
  <si>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</si>
  <si>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</si>
  <si>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</si>
  <si>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</si>
  <si>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</si>
  <si>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</si>
  <si>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</si>
  <si>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</si>
  <si>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</si>
  <si>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</si>
  <si>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</si>
  <si>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</si>
  <si>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</si>
  <si>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</si>
  <si>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</si>
  <si>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</si>
  <si>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</si>
  <si>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</si>
  <si>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</si>
  <si>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</si>
  <si>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</si>
  <si>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</si>
  <si>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</si>
  <si>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</si>
  <si>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</si>
  <si>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</si>
  <si>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</si>
  <si>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</si>
  <si>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</si>
  <si>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</si>
  <si>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</si>
  <si>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</si>
  <si>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</si>
  <si>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</si>
  <si>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</si>
  <si>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</si>
  <si>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</si>
  <si>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</si>
  <si>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</si>
  <si>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</si>
  <si>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</si>
  <si>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</si>
  <si>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</si>
  <si>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</si>
  <si>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</si>
  <si>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</si>
  <si>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</si>
  <si>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</si>
  <si>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</si>
  <si>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</si>
  <si>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</si>
  <si>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</si>
  <si>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</si>
  <si>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</si>
  <si>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</si>
  <si>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</si>
  <si>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</si>
  <si>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</si>
  <si>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</si>
  <si>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</si>
  <si>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</si>
  <si>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</si>
  <si>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</si>
  <si>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</si>
  <si>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</si>
  <si>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</si>
  <si>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</si>
  <si>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</si>
  <si>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</si>
  <si>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</si>
  <si>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</si>
  <si>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</si>
  <si>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</si>
  <si>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</si>
  <si>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</si>
  <si>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</si>
  <si>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</si>
  <si>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</si>
  <si>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</si>
  <si>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</si>
  <si>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</si>
  <si>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</si>
  <si>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</si>
  <si>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</si>
  <si>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</si>
  <si>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</si>
  <si>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</si>
  <si>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</si>
  <si>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</si>
  <si>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</si>
  <si>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</si>
  <si>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</si>
  <si>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</si>
  <si>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</si>
  <si>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</si>
  <si>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</si>
  <si>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</si>
  <si>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</si>
  <si>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</si>
  <si>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</si>
  <si>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</si>
  <si>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</si>
  <si>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</si>
  <si>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</si>
  <si>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</si>
  <si>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</si>
  <si>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</si>
  <si>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</si>
  <si>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</si>
  <si>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</si>
  <si>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</si>
  <si>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</si>
  <si>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</si>
  <si>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</si>
  <si>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</si>
  <si>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</si>
  <si>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</si>
  <si>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</si>
  <si>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</si>
  <si>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</si>
  <si>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</si>
  <si>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</si>
  <si>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</si>
  <si>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</si>
  <si>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</si>
  <si>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</si>
  <si>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</si>
  <si>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</si>
  <si>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</si>
  <si>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</si>
  <si>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</si>
  <si>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</si>
  <si>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</si>
  <si>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</si>
  <si>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</si>
  <si>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</si>
  <si>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</si>
  <si>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</si>
  <si>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</si>
  <si>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</si>
  <si>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</si>
  <si>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</si>
  <si>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</si>
  <si>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</si>
  <si>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</si>
  <si>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</si>
  <si>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</si>
  <si>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</si>
  <si>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</si>
  <si>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</si>
  <si>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</si>
  <si>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</si>
  <si>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</si>
  <si>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</si>
  <si>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</si>
  <si>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</si>
  <si>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</si>
  <si>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</si>
  <si>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</si>
  <si>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</si>
  <si>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</si>
  <si>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</si>
  <si>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</si>
  <si>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</si>
  <si>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</si>
  <si>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</si>
  <si>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09.821</t>
  </si>
  <si>
    <t>PIUAC ENI-LLB projekts</t>
  </si>
  <si>
    <t>Vēlēšanu komisija</t>
  </si>
  <si>
    <t>Dobeles pilsētas stadiona rekon.</t>
  </si>
  <si>
    <t>Reemigracijas veicināšana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</si>
  <si>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</si>
  <si>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</si>
  <si>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</si>
  <si>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</si>
  <si>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</si>
  <si>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budžets 2020.gadam."</t>
  </si>
  <si>
    <t>DOBELES NOVADA PAŠVALDĪBAS 2020.GADA PAMATBUDŽETA IZDEVUMI</t>
  </si>
  <si>
    <t>PIUAC MED-CRAFT projekts</t>
  </si>
  <si>
    <t>9.820</t>
  </si>
  <si>
    <t>PIUAC Tour de Craft projekts</t>
  </si>
  <si>
    <t>Koordinācijas centra ierīkošana LAT-LIT</t>
  </si>
  <si>
    <t>Skolas ielas pārbūve</t>
  </si>
  <si>
    <t>Dainu ielas pārbūve</t>
  </si>
  <si>
    <t>Starpskolu strarēģiskā partnerība ERASMUS+Izglītības pārvalde</t>
  </si>
  <si>
    <t xml:space="preserve">Projekts </t>
  </si>
  <si>
    <t>Spodrības ielas rekonstrukcija</t>
  </si>
  <si>
    <t>Tehnisko darbinieku darba alga</t>
  </si>
  <si>
    <t>LEADER projekti</t>
  </si>
  <si>
    <t>DI Dobeles novada projekts</t>
  </si>
  <si>
    <t>Dobeles kultūras nama aprīkojums</t>
  </si>
  <si>
    <t>Pašvaldības finansējums ped. darbiniekiem</t>
  </si>
  <si>
    <t>Latvijas skolu jaunatnes dziesmu un deju svētki</t>
  </si>
  <si>
    <t>1. vsk.  Erasmus + Water for life  projekts</t>
  </si>
  <si>
    <t>Kapellas uzurēšana</t>
  </si>
  <si>
    <t>Ceļu ikdienas uzturēšana</t>
  </si>
  <si>
    <t>Dobeles sākumskola  Erasmus projekts</t>
  </si>
  <si>
    <t>Bērupes ERASMUS projekts</t>
  </si>
  <si>
    <t xml:space="preserve">Labvēlīgas vides veidošana Dobeles novadā </t>
  </si>
  <si>
    <t>Bērzupes ERASMUS projekts - stratēģiskās skolu apmaiņas partnerības</t>
  </si>
  <si>
    <t>saistošajiem noteikumiem Nr.3</t>
  </si>
  <si>
    <t>Dobeles novada domes 30.01.2020.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</si>
</sst>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justify"/>
    </xf>
    <xf numFmtId="0" fontId="14" fillId="0" borderId="3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/>
    <xf numFmtId="49" fontId="8" fillId="0" borderId="1" xfId="0" applyNumberFormat="1" applyFont="1" applyBorder="1" applyAlignment="1">
      <alignment horizontal="left" vertical="center" wrapText="1"/>
    </xf>
    <xf numFmtId="0" fontId="11" fillId="0" borderId="1" xfId="0" applyFont="1" applyFill="1" applyBorder="1"/>
    <xf numFmtId="0" fontId="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522" Type="http://schemas.openxmlformats.org/officeDocument/2006/relationships/revisionLog" Target="revisionLog1522.xml"/><Relationship Id="rId1564" Type="http://schemas.openxmlformats.org/officeDocument/2006/relationships/revisionLog" Target="revisionLog1564.xml"/><Relationship Id="rId1543" Type="http://schemas.openxmlformats.org/officeDocument/2006/relationships/revisionLog" Target="revisionLog1543.xml"/><Relationship Id="rId1556" Type="http://schemas.openxmlformats.org/officeDocument/2006/relationships/revisionLog" Target="revisionLog1556.xml"/><Relationship Id="rId1572" Type="http://schemas.openxmlformats.org/officeDocument/2006/relationships/revisionLog" Target="revisionLog1572.xml"/><Relationship Id="rId1551" Type="http://schemas.openxmlformats.org/officeDocument/2006/relationships/revisionLog" Target="revisionLog1551.xml"/><Relationship Id="rId1530" Type="http://schemas.openxmlformats.org/officeDocument/2006/relationships/revisionLog" Target="revisionLog1530.xml"/><Relationship Id="rId1577" Type="http://schemas.openxmlformats.org/officeDocument/2006/relationships/revisionLog" Target="revisionLog1.xml"/><Relationship Id="rId1580" Type="http://schemas.openxmlformats.org/officeDocument/2006/relationships/revisionLog" Target="revisionLog4.xml"/><Relationship Id="rId1525" Type="http://schemas.openxmlformats.org/officeDocument/2006/relationships/revisionLog" Target="revisionLog1525.xml"/><Relationship Id="rId1538" Type="http://schemas.openxmlformats.org/officeDocument/2006/relationships/revisionLog" Target="revisionLog1538.xml"/><Relationship Id="rId1533" Type="http://schemas.openxmlformats.org/officeDocument/2006/relationships/revisionLog" Target="revisionLog1533.xml"/><Relationship Id="rId1559" Type="http://schemas.openxmlformats.org/officeDocument/2006/relationships/revisionLog" Target="revisionLog1559.xml"/><Relationship Id="rId1562" Type="http://schemas.openxmlformats.org/officeDocument/2006/relationships/revisionLog" Target="revisionLog1562.xml"/><Relationship Id="rId1575" Type="http://schemas.openxmlformats.org/officeDocument/2006/relationships/revisionLog" Target="revisionLog1575.xml"/><Relationship Id="rId1554" Type="http://schemas.openxmlformats.org/officeDocument/2006/relationships/revisionLog" Target="revisionLog1554.xml"/><Relationship Id="rId1567" Type="http://schemas.openxmlformats.org/officeDocument/2006/relationships/revisionLog" Target="revisionLog1567.xml"/><Relationship Id="rId1546" Type="http://schemas.openxmlformats.org/officeDocument/2006/relationships/revisionLog" Target="revisionLog1546.xml"/><Relationship Id="rId1541" Type="http://schemas.openxmlformats.org/officeDocument/2006/relationships/revisionLog" Target="revisionLog1541.xml"/><Relationship Id="rId1520" Type="http://schemas.openxmlformats.org/officeDocument/2006/relationships/revisionLog" Target="revisionLog1520.xml"/><Relationship Id="rId1570" Type="http://schemas.openxmlformats.org/officeDocument/2006/relationships/revisionLog" Target="revisionLog1570.xml"/><Relationship Id="rId1532" Type="http://schemas.openxmlformats.org/officeDocument/2006/relationships/revisionLog" Target="revisionLog1532.xml"/><Relationship Id="rId1529" Type="http://schemas.openxmlformats.org/officeDocument/2006/relationships/revisionLog" Target="revisionLog1529.xml"/><Relationship Id="rId1545" Type="http://schemas.openxmlformats.org/officeDocument/2006/relationships/revisionLog" Target="revisionLog1545.xml"/><Relationship Id="rId1524" Type="http://schemas.openxmlformats.org/officeDocument/2006/relationships/revisionLog" Target="revisionLog1524.xml"/><Relationship Id="rId1558" Type="http://schemas.openxmlformats.org/officeDocument/2006/relationships/revisionLog" Target="revisionLog1558.xml"/><Relationship Id="rId1537" Type="http://schemas.openxmlformats.org/officeDocument/2006/relationships/revisionLog" Target="revisionLog1537.xml"/><Relationship Id="rId1579" Type="http://schemas.openxmlformats.org/officeDocument/2006/relationships/revisionLog" Target="revisionLog3.xml"/><Relationship Id="rId1574" Type="http://schemas.openxmlformats.org/officeDocument/2006/relationships/revisionLog" Target="revisionLog1574.xml"/><Relationship Id="rId1528" Type="http://schemas.openxmlformats.org/officeDocument/2006/relationships/revisionLog" Target="revisionLog1528.xml"/><Relationship Id="rId1566" Type="http://schemas.openxmlformats.org/officeDocument/2006/relationships/revisionLog" Target="revisionLog1566.xml"/><Relationship Id="rId1561" Type="http://schemas.openxmlformats.org/officeDocument/2006/relationships/revisionLog" Target="revisionLog1561.xml"/><Relationship Id="rId1540" Type="http://schemas.openxmlformats.org/officeDocument/2006/relationships/revisionLog" Target="revisionLog1540.xml"/><Relationship Id="rId1553" Type="http://schemas.openxmlformats.org/officeDocument/2006/relationships/revisionLog" Target="revisionLog1553.xml"/><Relationship Id="rId1544" Type="http://schemas.openxmlformats.org/officeDocument/2006/relationships/revisionLog" Target="revisionLog1544.xml"/><Relationship Id="rId1549" Type="http://schemas.openxmlformats.org/officeDocument/2006/relationships/revisionLog" Target="revisionLog1549.xml"/><Relationship Id="rId1523" Type="http://schemas.openxmlformats.org/officeDocument/2006/relationships/revisionLog" Target="revisionLog1523.xml"/><Relationship Id="rId1578" Type="http://schemas.openxmlformats.org/officeDocument/2006/relationships/revisionLog" Target="revisionLog2.xml"/><Relationship Id="rId1565" Type="http://schemas.openxmlformats.org/officeDocument/2006/relationships/revisionLog" Target="revisionLog1565.xml"/><Relationship Id="rId1531" Type="http://schemas.openxmlformats.org/officeDocument/2006/relationships/revisionLog" Target="revisionLog1531.xml"/><Relationship Id="rId1552" Type="http://schemas.openxmlformats.org/officeDocument/2006/relationships/revisionLog" Target="revisionLog1552.xml"/><Relationship Id="rId1557" Type="http://schemas.openxmlformats.org/officeDocument/2006/relationships/revisionLog" Target="revisionLog1557.xml"/><Relationship Id="rId1536" Type="http://schemas.openxmlformats.org/officeDocument/2006/relationships/revisionLog" Target="revisionLog1536.xml"/><Relationship Id="rId1560" Type="http://schemas.openxmlformats.org/officeDocument/2006/relationships/revisionLog" Target="revisionLog1560.xml"/><Relationship Id="rId1573" Type="http://schemas.openxmlformats.org/officeDocument/2006/relationships/revisionLog" Target="revisionLog1573.xml"/><Relationship Id="rId1581" Type="http://schemas.openxmlformats.org/officeDocument/2006/relationships/revisionLog" Target="revisionLog5.xml"/><Relationship Id="rId1519" Type="http://schemas.openxmlformats.org/officeDocument/2006/relationships/revisionLog" Target="revisionLog1519.xml"/><Relationship Id="rId1569" Type="http://schemas.openxmlformats.org/officeDocument/2006/relationships/revisionLog" Target="revisionLog1569.xml"/><Relationship Id="rId1535" Type="http://schemas.openxmlformats.org/officeDocument/2006/relationships/revisionLog" Target="revisionLog1535.xml"/><Relationship Id="rId1527" Type="http://schemas.openxmlformats.org/officeDocument/2006/relationships/revisionLog" Target="revisionLog1527.xml"/><Relationship Id="rId1548" Type="http://schemas.openxmlformats.org/officeDocument/2006/relationships/revisionLog" Target="revisionLog1548.xml"/><Relationship Id="rId1555" Type="http://schemas.openxmlformats.org/officeDocument/2006/relationships/revisionLog" Target="revisionLog1555.xml"/><Relationship Id="rId1539" Type="http://schemas.openxmlformats.org/officeDocument/2006/relationships/revisionLog" Target="revisionLog1539.xml"/><Relationship Id="rId1534" Type="http://schemas.openxmlformats.org/officeDocument/2006/relationships/revisionLog" Target="revisionLog1534.xml"/><Relationship Id="rId1576" Type="http://schemas.openxmlformats.org/officeDocument/2006/relationships/revisionLog" Target="revisionLog1576.xml"/><Relationship Id="rId1568" Type="http://schemas.openxmlformats.org/officeDocument/2006/relationships/revisionLog" Target="revisionLog1568.xml"/><Relationship Id="rId1526" Type="http://schemas.openxmlformats.org/officeDocument/2006/relationships/revisionLog" Target="revisionLog1526.xml"/><Relationship Id="rId1547" Type="http://schemas.openxmlformats.org/officeDocument/2006/relationships/revisionLog" Target="revisionLog1547.xml"/><Relationship Id="rId1542" Type="http://schemas.openxmlformats.org/officeDocument/2006/relationships/revisionLog" Target="revisionLog1542.xml"/><Relationship Id="rId1521" Type="http://schemas.openxmlformats.org/officeDocument/2006/relationships/revisionLog" Target="revisionLog1521.xml"/><Relationship Id="rId1550" Type="http://schemas.openxmlformats.org/officeDocument/2006/relationships/revisionLog" Target="revisionLog1550.xml"/><Relationship Id="rId1571" Type="http://schemas.openxmlformats.org/officeDocument/2006/relationships/revisionLog" Target="revisionLog1571.xml"/><Relationship Id="rId1563" Type="http://schemas.openxmlformats.org/officeDocument/2006/relationships/revisionLog" Target="revisionLog156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87144E8-0D7C-480D-9B37-2DF97830102D}" diskRevisions="1" revisionId="7582" version="2" protected="1">
  <header guid="{5B0E42F9-0199-4584-A4F8-479D091BC6D8}" dateTime="2020-01-13T08:21:19" maxSheetId="4" userName="Natalija Vdobčenko" r:id="rId1519">
    <sheetIdMap count="3">
      <sheetId val="1"/>
      <sheetId val="2"/>
      <sheetId val="3"/>
    </sheetIdMap>
  </header>
  <header guid="{ECA00845-F97C-412E-A0BB-EFFEF35A3775}" dateTime="2020-01-13T08:34:43" maxSheetId="4" userName="Natalija Vdobčenko" r:id="rId1520" minRId="7439" maxRId="7440">
    <sheetIdMap count="3">
      <sheetId val="1"/>
      <sheetId val="2"/>
      <sheetId val="3"/>
    </sheetIdMap>
  </header>
  <header guid="{86EE127E-0732-40D5-B85F-D47FE65CE251}" dateTime="2020-01-13T10:40:28" maxSheetId="4" userName="Natalija Vdobčenko" r:id="rId1521">
    <sheetIdMap count="3">
      <sheetId val="1"/>
      <sheetId val="2"/>
      <sheetId val="3"/>
    </sheetIdMap>
  </header>
  <header guid="{99567F94-DFC8-44B6-908E-2FCC0037455C}" dateTime="2020-01-13T10:43:48" maxSheetId="4" userName="Natalija Vdobčenko" r:id="rId1522">
    <sheetIdMap count="3">
      <sheetId val="1"/>
      <sheetId val="2"/>
      <sheetId val="3"/>
    </sheetIdMap>
  </header>
  <header guid="{D1040D3C-F547-499E-AAFC-C3780DBBA2AE}" dateTime="2020-01-13T10:47:59" maxSheetId="4" userName="Natalija Vdobčenko" r:id="rId1523" minRId="7441">
    <sheetIdMap count="3">
      <sheetId val="1"/>
      <sheetId val="2"/>
      <sheetId val="3"/>
    </sheetIdMap>
  </header>
  <header guid="{7F14AD01-8BB9-404F-AA18-1DA434314023}" dateTime="2020-01-13T11:13:55" maxSheetId="4" userName="Natalija Vdobčenko" r:id="rId1524">
    <sheetIdMap count="3">
      <sheetId val="1"/>
      <sheetId val="2"/>
      <sheetId val="3"/>
    </sheetIdMap>
  </header>
  <header guid="{48308E5E-F6A9-453A-A4F3-198E22721E9D}" dateTime="2020-01-13T11:23:46" maxSheetId="4" userName="Jolanta Kalniņa" r:id="rId1525" minRId="7442">
    <sheetIdMap count="3">
      <sheetId val="1"/>
      <sheetId val="2"/>
      <sheetId val="3"/>
    </sheetIdMap>
  </header>
  <header guid="{53ECC872-3A8B-41DB-A280-8755997DCCA3}" dateTime="2020-01-13T11:32:52" maxSheetId="4" userName="Natalija Vdobčenko" r:id="rId1526" minRId="7443" maxRId="7444">
    <sheetIdMap count="3">
      <sheetId val="1"/>
      <sheetId val="2"/>
      <sheetId val="3"/>
    </sheetIdMap>
  </header>
  <header guid="{1ACD9DBF-A7C6-45A9-BF81-8BA60B9509AE}" dateTime="2020-01-13T11:37:12" maxSheetId="4" userName="Natalija Vdobčenko" r:id="rId1527" minRId="7445">
    <sheetIdMap count="3">
      <sheetId val="1"/>
      <sheetId val="2"/>
      <sheetId val="3"/>
    </sheetIdMap>
  </header>
  <header guid="{038A3B8B-4332-4F6C-8AEA-DC7DBECF90D4}" dateTime="2020-01-13T11:37:55" maxSheetId="4" userName="Natalija Vdobčenko" r:id="rId1528" minRId="7446" maxRId="7447">
    <sheetIdMap count="3">
      <sheetId val="1"/>
      <sheetId val="2"/>
      <sheetId val="3"/>
    </sheetIdMap>
  </header>
  <header guid="{DCEFC17E-2D46-4603-891C-9C18055095EB}" dateTime="2020-01-13T11:42:37" maxSheetId="4" userName="Natalija Vdobčenko" r:id="rId1529" minRId="7448">
    <sheetIdMap count="3">
      <sheetId val="1"/>
      <sheetId val="2"/>
      <sheetId val="3"/>
    </sheetIdMap>
  </header>
  <header guid="{FA2AE35C-6AD4-419D-BED9-9709BF1C8C5F}" dateTime="2020-01-13T11:45:31" maxSheetId="4" userName="Natalija Vdobčenko" r:id="rId1530" minRId="7449" maxRId="7450">
    <sheetIdMap count="3">
      <sheetId val="1"/>
      <sheetId val="2"/>
      <sheetId val="3"/>
    </sheetIdMap>
  </header>
  <header guid="{E8C0AF12-73C6-4FFD-A5AE-8FFBFA03AC64}" dateTime="2020-01-13T11:46:20" maxSheetId="4" userName="Natalija Vdobčenko" r:id="rId1531" minRId="7451" maxRId="7452">
    <sheetIdMap count="3">
      <sheetId val="1"/>
      <sheetId val="2"/>
      <sheetId val="3"/>
    </sheetIdMap>
  </header>
  <header guid="{81BB7EC0-07A4-4B25-B227-085E5F8E75C7}" dateTime="2020-01-13T11:47:00" maxSheetId="4" userName="Natalija Vdobčenko" r:id="rId1532" minRId="7453" maxRId="7458">
    <sheetIdMap count="3">
      <sheetId val="1"/>
      <sheetId val="2"/>
      <sheetId val="3"/>
    </sheetIdMap>
  </header>
  <header guid="{DABB7B0F-B6B4-4F9F-9953-4922555DB060}" dateTime="2020-01-13T11:47:30" maxSheetId="4" userName="Natalija Vdobčenko" r:id="rId1533" minRId="7459" maxRId="7461">
    <sheetIdMap count="3">
      <sheetId val="1"/>
      <sheetId val="2"/>
      <sheetId val="3"/>
    </sheetIdMap>
  </header>
  <header guid="{163E3CE3-38AF-44AD-9560-A450BEBF8E4A}" dateTime="2020-01-13T11:47:51" maxSheetId="4" userName="Natalija Vdobčenko" r:id="rId1534" minRId="7462" maxRId="7464">
    <sheetIdMap count="3">
      <sheetId val="1"/>
      <sheetId val="2"/>
      <sheetId val="3"/>
    </sheetIdMap>
  </header>
  <header guid="{48D4CC7B-BAFC-48D9-8EF8-969E638CC6B9}" dateTime="2020-01-13T11:49:13" maxSheetId="4" userName="Natalija Vdobčenko" r:id="rId1535" minRId="7465">
    <sheetIdMap count="3">
      <sheetId val="1"/>
      <sheetId val="2"/>
      <sheetId val="3"/>
    </sheetIdMap>
  </header>
  <header guid="{DE8C9390-C51E-4E41-84FB-061C34DF2B66}" dateTime="2020-01-13T11:52:26" maxSheetId="4" userName="Natalija Vdobčenko" r:id="rId1536" minRId="7466">
    <sheetIdMap count="3">
      <sheetId val="1"/>
      <sheetId val="2"/>
      <sheetId val="3"/>
    </sheetIdMap>
  </header>
  <header guid="{3F29B57B-A055-46E1-B823-7C5B5E626690}" dateTime="2020-01-13T11:52:51" maxSheetId="4" userName="Natalija Vdobčenko" r:id="rId1537" minRId="7467">
    <sheetIdMap count="3">
      <sheetId val="1"/>
      <sheetId val="2"/>
      <sheetId val="3"/>
    </sheetIdMap>
  </header>
  <header guid="{DF9E36E1-A74B-4D1D-8EAA-375BC4445140}" dateTime="2020-01-13T12:52:59" maxSheetId="4" userName="Natalija Vdobčenko" r:id="rId1538">
    <sheetIdMap count="3">
      <sheetId val="1"/>
      <sheetId val="2"/>
      <sheetId val="3"/>
    </sheetIdMap>
  </header>
  <header guid="{E53254A4-1DC1-446A-84DF-80454667AE1C}" dateTime="2020-01-13T12:57:07" maxSheetId="4" userName="Natalija Vdobčenko" r:id="rId1539" minRId="7468">
    <sheetIdMap count="3">
      <sheetId val="1"/>
      <sheetId val="2"/>
      <sheetId val="3"/>
    </sheetIdMap>
  </header>
  <header guid="{5F0935ED-7FCD-4E98-BE31-AEF7D7B7B2E2}" dateTime="2020-01-13T13:16:20" maxSheetId="4" userName="Natalija Vdobčenko" r:id="rId1540" minRId="7469">
    <sheetIdMap count="3">
      <sheetId val="1"/>
      <sheetId val="2"/>
      <sheetId val="3"/>
    </sheetIdMap>
  </header>
  <header guid="{E0C12C6C-06C9-4826-86BE-ACAAE95856DC}" dateTime="2020-01-13T13:19:50" maxSheetId="4" userName="Natalija Vdobčenko" r:id="rId1541" minRId="7470" maxRId="7477">
    <sheetIdMap count="3">
      <sheetId val="1"/>
      <sheetId val="2"/>
      <sheetId val="3"/>
    </sheetIdMap>
  </header>
  <header guid="{6BF84044-38A6-45F9-BFEA-5A59C8EB48AE}" dateTime="2020-01-13T13:20:52" maxSheetId="4" userName="Natalija Vdobčenko" r:id="rId1542" minRId="7478" maxRId="7485">
    <sheetIdMap count="3">
      <sheetId val="1"/>
      <sheetId val="2"/>
      <sheetId val="3"/>
    </sheetIdMap>
  </header>
  <header guid="{36347BA0-01E2-4739-868B-9D1719AD4A53}" dateTime="2020-01-13T13:21:31" maxSheetId="4" userName="Natalija Vdobčenko" r:id="rId1543" minRId="7486" maxRId="7489">
    <sheetIdMap count="3">
      <sheetId val="1"/>
      <sheetId val="2"/>
      <sheetId val="3"/>
    </sheetIdMap>
  </header>
  <header guid="{6E04B2CE-5DEE-41E3-9897-68A2120A35E2}" dateTime="2020-01-13T13:25:00" maxSheetId="4" userName="Natalija Vdobčenko" r:id="rId1544" minRId="7490" maxRId="7503">
    <sheetIdMap count="3">
      <sheetId val="1"/>
      <sheetId val="2"/>
      <sheetId val="3"/>
    </sheetIdMap>
  </header>
  <header guid="{B4561700-90A3-4211-BBC9-73273B5456DB}" dateTime="2020-01-13T13:27:07" maxSheetId="4" userName="Natalija Vdobčenko" r:id="rId1545" minRId="7504" maxRId="7515">
    <sheetIdMap count="3">
      <sheetId val="1"/>
      <sheetId val="2"/>
      <sheetId val="3"/>
    </sheetIdMap>
  </header>
  <header guid="{B3D891AE-BC91-4896-B3E1-9CE1BB43B8AA}" dateTime="2020-01-13T13:28:16" maxSheetId="4" userName="Natalija Vdobčenko" r:id="rId1546" minRId="7516" maxRId="7521">
    <sheetIdMap count="3">
      <sheetId val="1"/>
      <sheetId val="2"/>
      <sheetId val="3"/>
    </sheetIdMap>
  </header>
  <header guid="{3CA11B29-CD77-488F-BBD0-FA6E83D3CDD7}" dateTime="2020-01-13T14:26:18" maxSheetId="4" userName="Jolanta Kalniņa" r:id="rId1547" minRId="7522">
    <sheetIdMap count="3">
      <sheetId val="1"/>
      <sheetId val="2"/>
      <sheetId val="3"/>
    </sheetIdMap>
  </header>
  <header guid="{C247C4A8-01FD-454E-B501-5005EE095C6C}" dateTime="2020-01-13T14:59:11" maxSheetId="4" userName="Natalija Vdobčenko" r:id="rId1548">
    <sheetIdMap count="3">
      <sheetId val="1"/>
      <sheetId val="2"/>
      <sheetId val="3"/>
    </sheetIdMap>
  </header>
  <header guid="{16E8DCF5-555B-4FB6-9FFD-2FEC9C6DD7C5}" dateTime="2020-01-13T15:03:47" maxSheetId="4" userName="Natalija Vdobčenko" r:id="rId1549" minRId="7523">
    <sheetIdMap count="3">
      <sheetId val="1"/>
      <sheetId val="2"/>
      <sheetId val="3"/>
    </sheetIdMap>
  </header>
  <header guid="{DB3B7C33-D963-4823-84A4-CA84C166D217}" dateTime="2020-01-14T14:30:47" maxSheetId="4" userName="Jolanta Kalniņa" r:id="rId1550" minRId="7524" maxRId="7525">
    <sheetIdMap count="3">
      <sheetId val="1"/>
      <sheetId val="2"/>
      <sheetId val="3"/>
    </sheetIdMap>
  </header>
  <header guid="{2A86B3B1-B859-48D6-97DE-8CA8CDB6736F}" dateTime="2020-01-14T14:31:30" maxSheetId="4" userName="Jolanta Kalniņa" r:id="rId1551" minRId="7526" maxRId="7528">
    <sheetIdMap count="3">
      <sheetId val="1"/>
      <sheetId val="2"/>
      <sheetId val="3"/>
    </sheetIdMap>
  </header>
  <header guid="{3300E468-A8D7-4317-B5AD-F33659DAA5B5}" dateTime="2020-01-15T11:17:04" maxSheetId="4" userName="Natalija Vdobčenko" r:id="rId1552">
    <sheetIdMap count="3">
      <sheetId val="1"/>
      <sheetId val="2"/>
      <sheetId val="3"/>
    </sheetIdMap>
  </header>
  <header guid="{4180ED5D-439A-45E2-BFCD-3E4A47D73DF5}" dateTime="2020-01-15T11:18:29" maxSheetId="4" userName="Natalija Vdobčenko" r:id="rId1553" minRId="7529" maxRId="7530">
    <sheetIdMap count="3">
      <sheetId val="1"/>
      <sheetId val="2"/>
      <sheetId val="3"/>
    </sheetIdMap>
  </header>
  <header guid="{F5A354DE-4B57-4FD5-992C-1BF8FCE6BA3E}" dateTime="2020-01-15T11:32:42" maxSheetId="4" userName="Natalija Vdobčenko" r:id="rId1554">
    <sheetIdMap count="3">
      <sheetId val="1"/>
      <sheetId val="2"/>
      <sheetId val="3"/>
    </sheetIdMap>
  </header>
  <header guid="{A16CE32C-D34F-4D6E-B017-5F408597D278}" dateTime="2020-01-15T12:50:17" maxSheetId="4" userName="Natalija Vdobčenko" r:id="rId1555" minRId="7531">
    <sheetIdMap count="3">
      <sheetId val="1"/>
      <sheetId val="2"/>
      <sheetId val="3"/>
    </sheetIdMap>
  </header>
  <header guid="{921D6B6D-F09C-4193-9EC8-9A6BD6B2AA09}" dateTime="2020-01-15T14:05:02" maxSheetId="4" userName="Natalija Vdobčenko" r:id="rId1556" minRId="7532">
    <sheetIdMap count="3">
      <sheetId val="1"/>
      <sheetId val="2"/>
      <sheetId val="3"/>
    </sheetIdMap>
  </header>
  <header guid="{CE5396A5-11FF-47F9-92FF-4A107D2990AB}" dateTime="2020-01-15T14:16:25" maxSheetId="4" userName="Natalija Vdobčenko" r:id="rId1557">
    <sheetIdMap count="3">
      <sheetId val="1"/>
      <sheetId val="2"/>
      <sheetId val="3"/>
    </sheetIdMap>
  </header>
  <header guid="{6878D5D7-7794-40D8-9B14-31BD1034FC1C}" dateTime="2020-01-16T08:10:05" maxSheetId="4" userName="Jolanta Kalniņa" r:id="rId1558" minRId="7533" maxRId="7535">
    <sheetIdMap count="3">
      <sheetId val="1"/>
      <sheetId val="2"/>
      <sheetId val="3"/>
    </sheetIdMap>
  </header>
  <header guid="{73E6B870-D135-4F63-8605-AF6ADE6EFABA}" dateTime="2020-01-16T08:18:12" maxSheetId="4" userName="Natalija Vdobčenko" r:id="rId1559">
    <sheetIdMap count="3">
      <sheetId val="1"/>
      <sheetId val="2"/>
      <sheetId val="3"/>
    </sheetIdMap>
  </header>
  <header guid="{01C60EC3-020B-4866-99FF-38CFE4993B61}" dateTime="2020-01-16T10:22:11" maxSheetId="4" userName="Jolanta Kalniņa" r:id="rId1560" minRId="7536" maxRId="7563">
    <sheetIdMap count="3">
      <sheetId val="1"/>
      <sheetId val="2"/>
      <sheetId val="3"/>
    </sheetIdMap>
  </header>
  <header guid="{40BE0476-5AF1-4A04-9B66-4EC20499710A}" dateTime="2020-01-16T10:28:33" maxSheetId="4" userName="Natalija Vdobčenko" r:id="rId1561">
    <sheetIdMap count="3">
      <sheetId val="1"/>
      <sheetId val="2"/>
      <sheetId val="3"/>
    </sheetIdMap>
  </header>
  <header guid="{DF14B9C2-B9C7-4C4F-8092-13EBD0BC79CC}" dateTime="2020-01-16T10:58:07" maxSheetId="4" userName="Jolanta Kalniņa" r:id="rId1562">
    <sheetIdMap count="3">
      <sheetId val="1"/>
      <sheetId val="2"/>
      <sheetId val="3"/>
    </sheetIdMap>
  </header>
  <header guid="{E2DADEF3-A206-4DEC-B755-12278DFB79E0}" dateTime="2020-01-16T11:21:09" maxSheetId="4" userName="Jolanta Kalniņa" r:id="rId1563" minRId="7564" maxRId="7569">
    <sheetIdMap count="3">
      <sheetId val="1"/>
      <sheetId val="2"/>
      <sheetId val="3"/>
    </sheetIdMap>
  </header>
  <header guid="{4AE985DB-A620-4BC3-87A1-69DE5C6F2AFC}" dateTime="2020-01-16T11:21:17" maxSheetId="4" userName="Jolanta Kalniņa" r:id="rId1564" minRId="7570">
    <sheetIdMap count="3">
      <sheetId val="1"/>
      <sheetId val="2"/>
      <sheetId val="3"/>
    </sheetIdMap>
  </header>
  <header guid="{8BDF7A35-0589-498C-8836-C9A9520081C2}" dateTime="2020-01-16T13:22:40" maxSheetId="4" userName="Natalija Vdobčenko" r:id="rId1565">
    <sheetIdMap count="3">
      <sheetId val="1"/>
      <sheetId val="2"/>
      <sheetId val="3"/>
    </sheetIdMap>
  </header>
  <header guid="{C3EFF268-E6BF-4A9C-A7C4-CD7529F8EA5A}" dateTime="2020-01-16T15:35:30" maxSheetId="4" userName="Jolanta Kalniņa" r:id="rId1566" minRId="7571">
    <sheetIdMap count="3">
      <sheetId val="1"/>
      <sheetId val="2"/>
      <sheetId val="3"/>
    </sheetIdMap>
  </header>
  <header guid="{DFBF2139-0F9C-4B6E-8D13-D2CFC28AF194}" dateTime="2020-01-20T13:16:29" maxSheetId="4" userName="Jolanta Kalniņa" r:id="rId1567">
    <sheetIdMap count="3">
      <sheetId val="1"/>
      <sheetId val="2"/>
      <sheetId val="3"/>
    </sheetIdMap>
  </header>
  <header guid="{1992EF66-4733-4BF4-8197-E1BDF6A4818E}" dateTime="2020-01-20T13:22:09" maxSheetId="4" userName="Jolanta Kalniņa" r:id="rId1568">
    <sheetIdMap count="3">
      <sheetId val="1"/>
      <sheetId val="2"/>
      <sheetId val="3"/>
    </sheetIdMap>
  </header>
  <header guid="{2908CC67-49F8-4697-B4A0-5755A1BE6472}" dateTime="2020-01-20T15:23:46" maxSheetId="4" userName="Natalija Vdobčenko" r:id="rId1569">
    <sheetIdMap count="3">
      <sheetId val="1"/>
      <sheetId val="2"/>
      <sheetId val="3"/>
    </sheetIdMap>
  </header>
  <header guid="{7FDAFBE2-6F96-49E6-82D8-FC23C6CC3210}" dateTime="2020-01-20T15:51:50" maxSheetId="4" userName="Natalija Vdobčenko" r:id="rId1570">
    <sheetIdMap count="3">
      <sheetId val="1"/>
      <sheetId val="2"/>
      <sheetId val="3"/>
    </sheetIdMap>
  </header>
  <header guid="{53136000-B58A-4C01-903D-C8A55A91E310}" dateTime="2020-01-21T13:34:40" maxSheetId="4" userName="Natalija Vdobčenko" r:id="rId1571">
    <sheetIdMap count="3">
      <sheetId val="1"/>
      <sheetId val="2"/>
      <sheetId val="3"/>
    </sheetIdMap>
  </header>
  <header guid="{F55189A2-35F6-429B-A848-871201A2F3D4}" dateTime="2020-01-22T08:27:39" maxSheetId="4" userName="Natalija Vdobčenko" r:id="rId1572">
    <sheetIdMap count="3">
      <sheetId val="1"/>
      <sheetId val="2"/>
      <sheetId val="3"/>
    </sheetIdMap>
  </header>
  <header guid="{83D183DC-DF34-442B-A62A-C58A83ADC803}" dateTime="2020-01-22T16:51:54" maxSheetId="4" userName="Natalija Vdobčenko" r:id="rId1573">
    <sheetIdMap count="3">
      <sheetId val="1"/>
      <sheetId val="2"/>
      <sheetId val="3"/>
    </sheetIdMap>
  </header>
  <header guid="{DD88073A-97C8-4C68-8E56-BA36D6C4BE53}" dateTime="2020-01-23T09:57:38" maxSheetId="4" userName="Natalija Vdobčenko" r:id="rId1574">
    <sheetIdMap count="3">
      <sheetId val="1"/>
      <sheetId val="2"/>
      <sheetId val="3"/>
    </sheetIdMap>
  </header>
  <header guid="{D83C2EF8-C761-4494-ADB6-8D48BAEB15BC}" dateTime="2020-01-31T08:02:33" maxSheetId="4" userName="Jolanta Kalniņa" r:id="rId1575" minRId="7574">
    <sheetIdMap count="3">
      <sheetId val="1"/>
      <sheetId val="2"/>
      <sheetId val="3"/>
    </sheetIdMap>
  </header>
  <header guid="{9EA24FE2-0AE3-426A-8735-6EC161498A78}" dateTime="2020-01-31T08:32:25" maxSheetId="4" userName="Dace Riterfelte" r:id="rId1576" minRId="7576">
    <sheetIdMap count="3">
      <sheetId val="1"/>
      <sheetId val="2"/>
      <sheetId val="3"/>
    </sheetIdMap>
  </header>
  <header guid="{D77FDD7F-1695-4A81-8D96-FABEB0869A62}" dateTime="2020-01-31T08:38:29" maxSheetId="4" userName="Dace Riterfelte" r:id="rId1577">
    <sheetIdMap count="3">
      <sheetId val="1"/>
      <sheetId val="2"/>
      <sheetId val="3"/>
    </sheetIdMap>
  </header>
  <header guid="{073F0521-CEE7-42D0-A6F7-DFBEE14F0681}" dateTime="2020-01-31T14:32:17" maxSheetId="4" userName="Dace Riterfelte" r:id="rId1578">
    <sheetIdMap count="3">
      <sheetId val="1"/>
      <sheetId val="2"/>
      <sheetId val="3"/>
    </sheetIdMap>
  </header>
  <header guid="{71597787-A39D-4E45-BDC4-15A79BB2F69F}" dateTime="2020-02-03T09:06:06" maxSheetId="4" userName="Dace Riterfelte" r:id="rId1579">
    <sheetIdMap count="3">
      <sheetId val="1"/>
      <sheetId val="2"/>
      <sheetId val="3"/>
    </sheetIdMap>
  </header>
  <header guid="{BA24A18B-D91C-4BCD-8DD5-1858C602A26B}" dateTime="2020-02-03T09:16:47" maxSheetId="4" userName="Dace Riterfelte" r:id="rId1580">
    <sheetIdMap count="3">
      <sheetId val="1"/>
      <sheetId val="2"/>
      <sheetId val="3"/>
    </sheetIdMap>
  </header>
  <header guid="{587144E8-0D7C-480D-9B37-2DF97830102D}" dateTime="2020-02-11T08:08:10" maxSheetId="4" userName="Dzintra Matisone" r:id="rId158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C9689C-D98B-43FC-900B-580A86D2C1D3}" action="delete"/>
  <rdn rId="0" localSheetId="1" customView="1" name="Z_E0C9689C_D98B_43FC_900B_580A86D2C1D3_.wvu.Rows" hidden="1" oldHidden="1">
    <formula>Sheet1!$74:$74,Sheet1!$94:$94,Sheet1!$97:$97,Sheet1!$170:$172,Sheet1!$188:$189</formula>
    <oldFormula>Sheet1!$74:$74,Sheet1!$94:$94,Sheet1!$97:$97,Sheet1!$170:$172,Sheet1!$188:$189</oldFormula>
  </rdn>
  <rcv guid="{E0C9689C-D98B-43FC-900B-580A86D2C1D3}" action="add"/>
</revisions>
</file>

<file path=xl/revisions/revisionLog1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9" sId="1">
    <nc r="K163">
      <v>1400</v>
    </nc>
  </rcc>
  <rcc rId="7440" sId="1">
    <oc r="H163">
      <v>58318</v>
    </oc>
    <nc r="H163">
      <v>59718</v>
    </nc>
  </rcc>
</revisions>
</file>

<file path=xl/revisions/revisionLog1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1" sId="1">
    <oc r="H61">
      <v>24750</v>
    </oc>
    <nc r="H61">
      <v>19250</v>
    </nc>
  </rcc>
</revisions>
</file>

<file path=xl/revisions/revisionLog1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2" sId="1">
    <oc r="K73">
      <v>1048793</v>
    </oc>
    <nc r="K73">
      <v>1250364</v>
    </nc>
  </rcc>
  <rcv guid="{3A56BBDD-68CD-4AEA-B9E4-12391459D4C4}" action="delete"/>
  <rcv guid="{3A56BBDD-68CD-4AEA-B9E4-12391459D4C4}" action="add"/>
</revisions>
</file>

<file path=xl/revisions/revisionLog1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3" sId="1">
    <oc r="F188">
      <v>2316684</v>
    </oc>
    <nc r="F188">
      <v>2542004</v>
    </nc>
  </rcc>
  <rcc rId="7444" sId="1">
    <oc r="G188">
      <v>558089</v>
    </oc>
    <nc r="G188">
      <v>612369</v>
    </nc>
  </rcc>
  <rcv guid="{CFE03FCF-A4D8-435A-8A9B-0544466F5A93}" action="delete"/>
  <rcv guid="{CFE03FCF-A4D8-435A-8A9B-0544466F5A93}" action="add"/>
</revisions>
</file>

<file path=xl/revisions/revisionLog1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5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6" sId="1">
    <oc r="F171">
      <v>1444348</v>
    </oc>
    <nc r="F171">
      <v>1414124</v>
    </nc>
  </rcc>
  <rcc rId="7447" sId="1">
    <oc r="G171">
      <v>347943</v>
    </oc>
    <nc r="G171">
      <v>340662</v>
    </nc>
  </rcc>
</revisions>
</file>

<file path=xl/revisions/revisionLog1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8" sId="1">
    <nc r="H186">
      <v>10393</v>
    </nc>
  </rcc>
</revisions>
</file>

<file path=xl/revisions/revisionLog1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9" sId="1">
    <oc r="B191" t="inlineStr">
      <is>
        <t>PII Valodiņa Erasmus projekts</t>
      </is>
    </oc>
    <nc r="B191" t="inlineStr">
      <is>
        <t>Dobeles sākumskola  Erasmus projekts</t>
      </is>
    </nc>
  </rcc>
  <rcc rId="7450" sId="1">
    <nc r="H191">
      <v>6983</v>
    </nc>
  </rcc>
  <rcv guid="{CFE03FCF-A4D8-435A-8A9B-0544466F5A93}" action="delete"/>
  <rcv guid="{CFE03FCF-A4D8-435A-8A9B-0544466F5A93}" action="add"/>
</revisions>
</file>

<file path=xl/revisions/revisionLog1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1" sId="1">
    <oc r="B187" t="inlineStr">
      <is>
        <t>Mākslas skola ERASMUS</t>
      </is>
    </oc>
    <nc r="B187" t="inlineStr">
      <is>
        <t>Bērupes ERASMUS projekts</t>
      </is>
    </nc>
  </rcc>
  <rcc rId="7452" sId="1">
    <nc r="H187">
      <v>14192</v>
    </nc>
  </rcc>
</revisions>
</file>

<file path=xl/revisions/revisionLog1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3" sId="1">
    <nc r="F194">
      <v>8059</v>
    </nc>
  </rcc>
  <rcc rId="7454" sId="1">
    <nc r="G194">
      <v>1941</v>
    </nc>
  </rcc>
  <rcc rId="7455" sId="1">
    <nc r="H194">
      <v>8376</v>
    </nc>
  </rcc>
  <rcc rId="7456" sId="1">
    <nc r="F193">
      <v>8059</v>
    </nc>
  </rcc>
  <rcc rId="7457" sId="1">
    <nc r="G193">
      <v>1941</v>
    </nc>
  </rcc>
  <rcc rId="7458" sId="1">
    <nc r="H193">
      <v>9721</v>
    </nc>
  </rcc>
</revisions>
</file>

<file path=xl/revisions/revisionLog1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9" sId="1">
    <nc r="F180">
      <v>20952</v>
    </nc>
  </rcc>
  <rcc rId="7460" sId="1">
    <nc r="G180">
      <v>5048</v>
    </nc>
  </rcc>
  <rcc rId="7461" sId="1">
    <nc r="H180">
      <v>8972</v>
    </nc>
  </rcc>
</revisions>
</file>

<file path=xl/revisions/revisionLog1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2" sId="1">
    <nc r="F174">
      <v>1000</v>
    </nc>
  </rcc>
  <rcc rId="7463" sId="1">
    <nc r="G174">
      <v>241</v>
    </nc>
  </rcc>
  <rcc rId="7464" sId="1">
    <nc r="H174">
      <v>2497</v>
    </nc>
  </rcc>
</revisions>
</file>

<file path=xl/revisions/revisionLog1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5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6" sId="1">
    <nc r="M165">
      <v>151</v>
    </nc>
  </rcc>
</revisions>
</file>

<file path=xl/revisions/revisionLog1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7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8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9" sId="1">
    <oc r="G170">
      <v>543517</v>
    </oc>
    <nc r="G170">
      <v>545237</v>
    </nc>
  </rcc>
</revisions>
</file>

<file path=xl/revisions/revisionLog1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0" sId="1">
    <nc r="F146">
      <v>476497</v>
    </nc>
  </rcc>
  <rcc rId="7471" sId="1">
    <nc r="G146">
      <v>115788</v>
    </nc>
  </rcc>
  <rcc rId="7472" sId="1">
    <nc r="F147">
      <v>404628</v>
    </nc>
  </rcc>
  <rcc rId="7473" sId="1">
    <nc r="G147">
      <v>101875</v>
    </nc>
  </rcc>
  <rcc rId="7474" sId="1">
    <nc r="F148">
      <v>384690</v>
    </nc>
  </rcc>
  <rcc rId="7475" sId="1">
    <nc r="G148">
      <v>93372</v>
    </nc>
  </rcc>
  <rcc rId="7476" sId="1">
    <nc r="F153">
      <v>196334</v>
    </nc>
  </rcc>
  <rcc rId="7477" sId="1">
    <nc r="G153">
      <v>47728</v>
    </nc>
  </rcc>
</revisions>
</file>

<file path=xl/revisions/revisionLog1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8" sId="1">
    <nc r="F150">
      <v>207481</v>
    </nc>
  </rcc>
  <rcc rId="7479" sId="1">
    <nc r="G150">
      <v>50733</v>
    </nc>
  </rcc>
  <rcc rId="7480" sId="1">
    <nc r="F149">
      <v>184996</v>
    </nc>
  </rcc>
  <rcc rId="7481" sId="1">
    <nc r="G149">
      <v>44996</v>
    </nc>
  </rcc>
  <rcc rId="7482" sId="1">
    <nc r="F151">
      <v>139228</v>
    </nc>
  </rcc>
  <rcc rId="7483" sId="1">
    <nc r="G151">
      <v>33970</v>
    </nc>
  </rcc>
  <rcc rId="7484" sId="1">
    <nc r="F152">
      <v>115011</v>
    </nc>
  </rcc>
  <rcc rId="7485" sId="1">
    <nc r="G152">
      <v>28306</v>
    </nc>
  </rcc>
</revisions>
</file>

<file path=xl/revisions/revisionLog1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6" sId="1">
    <nc r="F155">
      <v>799379</v>
    </nc>
  </rcc>
  <rcc rId="7487" sId="1">
    <nc r="G155">
      <v>195570</v>
    </nc>
  </rcc>
  <rcc rId="7488" sId="1">
    <nc r="F154">
      <v>537284</v>
    </nc>
  </rcc>
  <rcc rId="7489" sId="1">
    <nc r="G154">
      <v>130126</v>
    </nc>
  </rcc>
</revisions>
</file>

<file path=xl/revisions/revisionLog1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0" sId="1">
    <nc r="F156">
      <v>343929</v>
    </nc>
  </rcc>
  <rcc rId="7491" sId="1">
    <nc r="G156">
      <v>83283</v>
    </nc>
  </rcc>
  <rcc rId="7492" sId="1">
    <nc r="F159">
      <v>110657</v>
    </nc>
  </rcc>
  <rcc rId="7493" sId="1">
    <nc r="G159">
      <v>27088</v>
    </nc>
  </rcc>
  <rcc rId="7494" sId="1">
    <nc r="F162">
      <v>138143</v>
    </nc>
  </rcc>
  <rcc rId="7495" sId="1">
    <nc r="G162">
      <v>34779</v>
    </nc>
  </rcc>
  <rcc rId="7496" sId="1">
    <nc r="F160">
      <v>333908</v>
    </nc>
  </rcc>
  <rcc rId="7497" sId="1">
    <nc r="G160">
      <v>80869</v>
    </nc>
  </rcc>
  <rcc rId="7498" sId="1">
    <nc r="F157">
      <v>145215</v>
    </nc>
  </rcc>
  <rcc rId="7499" sId="1">
    <nc r="G157">
      <v>35413</v>
    </nc>
  </rcc>
  <rcc rId="7500" sId="1">
    <nc r="F158">
      <v>143302</v>
    </nc>
  </rcc>
  <rcc rId="7501" sId="1">
    <nc r="G158">
      <v>34952</v>
    </nc>
  </rcc>
  <rcc rId="7502" sId="1">
    <nc r="F161">
      <v>166268</v>
    </nc>
  </rcc>
  <rcc rId="7503" sId="1">
    <nc r="G161">
      <v>40653</v>
    </nc>
  </rcc>
</revisions>
</file>

<file path=xl/revisions/revisionLog1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4" sId="1">
    <oc r="F166">
      <v>30678</v>
    </oc>
    <nc r="F166">
      <v>105229</v>
    </nc>
  </rcc>
  <rcc rId="7505" sId="1">
    <oc r="G166">
      <v>7390</v>
    </oc>
    <nc r="G166">
      <v>26209</v>
    </nc>
  </rcc>
  <rcc rId="7506" sId="1">
    <oc r="F165">
      <v>197505</v>
    </oc>
    <nc r="F165">
      <v>297262</v>
    </nc>
  </rcc>
  <rcc rId="7507" sId="1">
    <oc r="G165">
      <v>47579</v>
    </oc>
    <nc r="G165">
      <v>72360</v>
    </nc>
  </rcc>
  <rcc rId="7508" sId="1">
    <nc r="F167">
      <v>273209</v>
    </nc>
  </rcc>
  <rcc rId="7509" sId="1">
    <nc r="G167">
      <v>66245</v>
    </nc>
  </rcc>
  <rcc rId="7510" sId="1">
    <nc r="F169">
      <v>157153</v>
    </nc>
  </rcc>
  <rcc rId="7511" sId="1">
    <nc r="G169">
      <v>38861</v>
    </nc>
  </rcc>
  <rcc rId="7512" sId="1">
    <nc r="F164">
      <v>487954</v>
    </nc>
  </rcc>
  <rcc rId="7513" sId="1">
    <nc r="G164">
      <v>117976</v>
    </nc>
  </rcc>
  <rcc rId="7514" sId="1">
    <oc r="F163">
      <v>107623</v>
    </oc>
    <nc r="F163">
      <v>337058</v>
    </nc>
  </rcc>
  <rcc rId="7515" sId="1">
    <oc r="G163">
      <v>25926</v>
    </oc>
    <nc r="G163">
      <v>81197</v>
    </nc>
  </rcc>
</revisions>
</file>

<file path=xl/revisions/revisionLog1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6" sId="1">
    <oc r="F170">
      <v>2179669</v>
    </oc>
    <nc r="F170"/>
  </rcc>
  <rcc rId="7517" sId="1">
    <oc r="G170">
      <v>545237</v>
    </oc>
    <nc r="G170"/>
  </rcc>
  <rcc rId="7518" sId="1">
    <oc r="G171">
      <v>340662</v>
    </oc>
    <nc r="G171"/>
  </rcc>
  <rcc rId="7519" sId="1">
    <oc r="F171">
      <v>1414124</v>
    </oc>
    <nc r="F171"/>
  </rcc>
  <rcc rId="7520" sId="1">
    <oc r="F188">
      <v>2542004</v>
    </oc>
    <nc r="F188"/>
  </rcc>
  <rcc rId="7521" sId="1">
    <oc r="G188">
      <v>612369</v>
    </oc>
    <nc r="G188"/>
  </rcc>
</revisions>
</file>

<file path=xl/revisions/revisionLog1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2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9:N99" start="0" length="2147483647">
    <dxf>
      <font>
        <color auto="1"/>
      </font>
    </dxf>
  </rfmt>
  <rfmt sheetId="1" sqref="B136:N136" start="0" length="2147483647">
    <dxf>
      <font>
        <color auto="1"/>
      </font>
    </dxf>
  </rfmt>
  <rfmt sheetId="1" sqref="B170:B171" start="0" length="2147483647">
    <dxf>
      <font>
        <color auto="1"/>
      </font>
    </dxf>
  </rfmt>
  <rcc rId="7523" sId="1">
    <oc r="B188" t="inlineStr">
      <is>
        <r>
          <t xml:space="preserve">Labvēlīgas vides veidošana Dobeles novadā </t>
        </r>
        <r>
          <rPr>
            <sz val="10"/>
            <color rgb="FFFF0000"/>
            <rFont val="Times New Roman"/>
            <family val="1"/>
            <charset val="186"/>
          </rPr>
          <t>ALGAS VB</t>
        </r>
      </is>
    </oc>
    <nc r="B188" t="inlineStr">
      <is>
        <t xml:space="preserve">Labvēlīgas vides veidošana Dobeles novadā </t>
      </is>
    </nc>
  </rcc>
  <rcv guid="{CFE03FCF-A4D8-435A-8A9B-0544466F5A93}" action="delete"/>
  <rcv guid="{CFE03FCF-A4D8-435A-8A9B-0544466F5A93}" action="add"/>
</revisions>
</file>

<file path=xl/revisions/revisionLog1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4" sId="1">
    <nc r="H212">
      <v>60000</v>
    </nc>
  </rcc>
  <rcc rId="7525" sId="1">
    <nc r="O212" t="inlineStr">
      <is>
        <t>ģimeniska vide+Di</t>
      </is>
    </nc>
  </rcc>
  <rcv guid="{3A56BBDD-68CD-4AEA-B9E4-12391459D4C4}" action="delete"/>
  <rcv guid="{3A56BBDD-68CD-4AEA-B9E4-12391459D4C4}" action="add"/>
</revisions>
</file>

<file path=xl/revisions/revisionLog1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6" sId="1">
    <oc r="H212">
      <v>60000</v>
    </oc>
    <nc r="H212"/>
  </rcc>
  <rcc rId="7527" sId="1">
    <oc r="O212" t="inlineStr">
      <is>
        <t>ģimeniska vide+Di</t>
      </is>
    </oc>
    <nc r="O212"/>
  </rcc>
  <rcc rId="7528" sId="1">
    <oc r="H198">
      <v>72888</v>
    </oc>
    <nc r="H198">
      <v>132888</v>
    </nc>
  </rcc>
</revisions>
</file>

<file path=xl/revisions/revisionLog1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9" sId="1">
    <oc r="F72">
      <v>97068</v>
    </oc>
    <nc r="F72">
      <v>102415</v>
    </nc>
  </rcc>
  <rcc rId="7530" sId="1">
    <oc r="G72">
      <v>23384</v>
    </oc>
    <nc r="G72">
      <v>24672</v>
    </nc>
  </rcc>
</revisions>
</file>

<file path=xl/revisions/revisionLog1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1" sId="1">
    <oc r="H99">
      <v>435400</v>
    </oc>
    <nc r="H99">
      <v>415400</v>
    </nc>
  </rcc>
  <rcv guid="{CFE03FCF-A4D8-435A-8A9B-0544466F5A93}" action="delete"/>
  <rcv guid="{CFE03FCF-A4D8-435A-8A9B-0544466F5A93}" action="add"/>
</revisions>
</file>

<file path=xl/revisions/revisionLog1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2" sId="1">
    <oc r="B186" t="inlineStr">
      <is>
        <t>Bērzupes ERASMUS projekts</t>
      </is>
    </oc>
    <nc r="B186" t="inlineStr">
      <is>
        <t>Bērzupes ERASMUS projekts - stratēģiskās skolu apmaiņas partnerības</t>
      </is>
    </nc>
  </rcc>
  <rcv guid="{CFE03FCF-A4D8-435A-8A9B-0544466F5A93}" action="delete"/>
  <rcv guid="{CFE03FCF-A4D8-435A-8A9B-0544466F5A93}" action="add"/>
</revisions>
</file>

<file path=xl/revisions/revisionLog1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3" sId="1">
    <nc r="H30">
      <v>30</v>
    </nc>
  </rcc>
  <rcc rId="7534" sId="1">
    <nc r="F30">
      <v>2810</v>
    </nc>
  </rcc>
  <rcc rId="7535" sId="1">
    <nc r="G30">
      <v>590</v>
    </nc>
  </rcc>
  <rcv guid="{3A56BBDD-68CD-4AEA-B9E4-12391459D4C4}" action="delete"/>
  <rcv guid="{3A56BBDD-68CD-4AEA-B9E4-12391459D4C4}" action="add"/>
</revisions>
</file>

<file path=xl/revisions/revisionLog1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6" sId="1">
    <oc r="H146">
      <v>141050</v>
    </oc>
    <nc r="H146">
      <v>142461</v>
    </nc>
  </rcc>
  <rcc rId="7537" sId="1">
    <oc r="H147">
      <v>148493</v>
    </oc>
    <nc r="H147">
      <v>150142</v>
    </nc>
  </rcc>
  <rcc rId="7538" sId="1">
    <oc r="H149">
      <v>84190</v>
    </oc>
    <nc r="H149">
      <v>84868</v>
    </nc>
  </rcc>
  <rcc rId="7539" sId="1">
    <oc r="H153">
      <v>51697</v>
    </oc>
    <nc r="H153">
      <v>52521</v>
    </nc>
  </rcc>
  <rcc rId="7540" sId="1">
    <oc r="H148">
      <v>127029</v>
    </oc>
    <nc r="H148">
      <v>128495</v>
    </nc>
  </rcc>
  <rcc rId="7541" sId="1">
    <oc r="H150">
      <v>81635</v>
    </oc>
    <nc r="H150">
      <v>82386</v>
    </nc>
  </rcc>
  <rcc rId="7542" sId="1">
    <oc r="H152">
      <v>63685</v>
    </oc>
    <nc r="H152">
      <v>63996</v>
    </nc>
  </rcc>
  <rcc rId="7543" sId="1">
    <oc r="H151">
      <v>50091</v>
    </oc>
    <nc r="H151">
      <v>50604</v>
    </nc>
  </rcc>
  <rcc rId="7544" sId="1">
    <oc r="K154">
      <v>18700</v>
    </oc>
    <nc r="K154">
      <v>22327</v>
    </nc>
  </rcc>
  <rcc rId="7545" sId="1">
    <oc r="K155">
      <v>30999</v>
    </oc>
    <nc r="K155">
      <v>37988</v>
    </nc>
  </rcc>
  <rcc rId="7546" sId="1">
    <oc r="K164">
      <v>27600</v>
    </oc>
    <nc r="K164">
      <v>28754</v>
    </nc>
  </rcc>
  <rcc rId="7547" sId="1">
    <oc r="K159">
      <v>6800</v>
    </oc>
    <nc r="K159">
      <v>7203</v>
    </nc>
  </rcc>
  <rcc rId="7548" sId="1">
    <oc r="K162">
      <v>4438</v>
    </oc>
    <nc r="K162">
      <v>5107</v>
    </nc>
  </rcc>
  <rcc rId="7549" sId="1">
    <oc r="K160">
      <v>9320</v>
    </oc>
    <nc r="K160">
      <v>10392</v>
    </nc>
  </rcc>
  <rcc rId="7550" sId="1">
    <oc r="K157">
      <v>3553</v>
    </oc>
    <nc r="K157">
      <v>4048</v>
    </nc>
  </rcc>
  <rcc rId="7551" sId="1">
    <oc r="K158">
      <v>12235</v>
    </oc>
    <nc r="K158">
      <v>13160</v>
    </nc>
  </rcc>
  <rcc rId="7552" sId="1">
    <oc r="K161">
      <v>4690</v>
    </oc>
    <nc r="K161">
      <v>5597</v>
    </nc>
  </rcc>
  <rcc rId="7553" sId="1">
    <oc r="K156">
      <v>26700</v>
    </oc>
    <nc r="K156">
      <v>29411</v>
    </nc>
  </rcc>
  <rcc rId="7554" sId="1">
    <oc r="H154">
      <v>189936</v>
    </oc>
    <nc r="H154">
      <v>193564</v>
    </nc>
  </rcc>
  <rcc rId="7555" sId="1">
    <oc r="H155">
      <v>412953</v>
    </oc>
    <nc r="H155">
      <v>419942</v>
    </nc>
  </rcc>
  <rcc rId="7556" sId="1">
    <oc r="H164">
      <v>206975</v>
    </oc>
    <nc r="H164">
      <v>208129</v>
    </nc>
  </rcc>
  <rcc rId="7557" sId="1">
    <oc r="H159">
      <v>42194</v>
    </oc>
    <nc r="H159">
      <v>42599</v>
    </nc>
  </rcc>
  <rcc rId="7558" sId="1">
    <oc r="H162">
      <v>83907</v>
    </oc>
    <nc r="H162">
      <v>84740</v>
    </nc>
  </rcc>
  <rcc rId="7559" sId="1">
    <oc r="H160">
      <v>139685</v>
    </oc>
    <nc r="H160">
      <v>141324</v>
    </nc>
  </rcc>
  <rcc rId="7560" sId="1">
    <oc r="H157">
      <v>55164</v>
    </oc>
    <nc r="H157">
      <v>55841</v>
    </nc>
  </rcc>
  <rcc rId="7561" sId="1">
    <oc r="H158">
      <v>64255</v>
    </oc>
    <nc r="H158">
      <v>65180</v>
    </nc>
  </rcc>
  <rcc rId="7562" sId="1">
    <oc r="H161">
      <v>87684</v>
    </oc>
    <nc r="H161">
      <v>88683</v>
    </nc>
  </rcc>
  <rcc rId="7563" sId="1">
    <oc r="H156">
      <v>167407</v>
    </oc>
    <nc r="H156">
      <v>170119</v>
    </nc>
  </rcc>
  <rcv guid="{3A56BBDD-68CD-4AEA-B9E4-12391459D4C4}" action="delete"/>
  <rcv guid="{3A56BBDD-68CD-4AEA-B9E4-12391459D4C4}" action="add"/>
</revisions>
</file>

<file path=xl/revisions/revisionLog1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64" sId="1">
    <oc r="O99" t="inlineStr">
      <is>
        <t>remonti</t>
      </is>
    </oc>
    <nc r="O99"/>
  </rcc>
  <rcc rId="7565" sId="1">
    <oc r="O221">
      <f>'\\DC1\Finanses\BUDZETS_2020\BUDZETS_2020\[Pamatbudzeta_ienemumi 1 pielik _2020.xls]Sheet1'!$I$117</f>
    </oc>
    <nc r="O221"/>
  </rcc>
  <rcc rId="7566" sId="1">
    <oc r="O222">
      <f>D216-D221-D220-D219-D218</f>
    </oc>
    <nc r="O222"/>
  </rcc>
  <rcc rId="7567" sId="1">
    <oc r="O224">
      <f>O221-O222</f>
    </oc>
    <nc r="O224"/>
  </rcc>
  <rcc rId="7568" sId="1">
    <oc r="O46" t="inlineStr">
      <is>
        <t>lauku ceļi 2019</t>
      </is>
    </oc>
    <nc r="O46"/>
  </rcc>
  <rcc rId="7569" sId="1">
    <oc r="C46">
      <v>1607635</v>
    </oc>
    <nc r="C46"/>
  </rcc>
  <rfmt sheetId="1" sqref="C46">
    <dxf>
      <fill>
        <patternFill>
          <bgColor theme="0"/>
        </patternFill>
      </fill>
    </dxf>
  </rfmt>
  <rcv guid="{3A56BBDD-68CD-4AEA-B9E4-12391459D4C4}" action="delete"/>
  <rcv guid="{3A56BBDD-68CD-4AEA-B9E4-12391459D4C4}" action="add"/>
</revisions>
</file>

<file path=xl/revisions/revisionLog1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0" sId="1">
    <oc r="N5" t="inlineStr">
      <is>
        <t>saistošajiem noteikumiem Nr.1</t>
      </is>
    </oc>
    <nc r="N5" t="inlineStr">
      <is>
        <t>saistošajiem noteikumiem Nr.2</t>
      </is>
    </nc>
  </rcc>
</revisions>
</file>

<file path=xl/revisions/revisionLog1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1" sId="1">
    <oc r="N5" t="inlineStr">
      <is>
        <t>saistošajiem noteikumiem Nr.2</t>
      </is>
    </oc>
    <nc r="N5" t="inlineStr">
      <is>
        <t>saistošajiem noteikumiem Nr.3</t>
      </is>
    </nc>
  </rcc>
  <rcv guid="{3A56BBDD-68CD-4AEA-B9E4-12391459D4C4}" action="delete"/>
  <rcv guid="{3A56BBDD-68CD-4AEA-B9E4-12391459D4C4}" action="add"/>
</revisions>
</file>

<file path=xl/revisions/revisionLog1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Sheet1!$74:$74,Sheet1!$94:$94,Sheet1!$97:$97</formula>
  </rdn>
  <rcv guid="{3A56BBDD-68CD-4AEA-B9E4-12391459D4C4}" action="add"/>
</revisions>
</file>

<file path=xl/revisions/revisionLog15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Sheet1!$74:$74,Sheet1!$94:$94,Sheet1!$97:$97</formula>
    <oldFormula>Sheet1!$74:$74,Sheet1!$94:$94,Sheet1!$97:$97</oldFormula>
  </rdn>
  <rcv guid="{3A56BBDD-68CD-4AEA-B9E4-12391459D4C4}" action="add"/>
</revisions>
</file>

<file path=xl/revisions/revisionLog15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574" sId="1" ref="C1:C1048576" action="deleteCol">
    <undo index="65535" exp="area" ref3D="1" dr="$A$97:$XFD$97" dn="Z_3A56BBDD_68CD_4AEA_B9E4_12391459D4C4_.wvu.Rows" sId="1"/>
    <undo index="65535" exp="area" ref3D="1" dr="$A$94:$XFD$94" dn="Z_3A56BBDD_68CD_4AEA_B9E4_12391459D4C4_.wvu.Rows" sId="1"/>
    <undo index="1" exp="area" ref3D="1" dr="$A$74:$XFD$74" dn="Z_3A56BBDD_68CD_4AEA_B9E4_12391459D4C4_.wvu.Rows" sId="1"/>
    <rfmt sheetId="1" xfDxf="1" sqref="C1:C1048576" start="0" length="0">
      <dxf>
        <font>
          <name val="Times New Roman"/>
          <family val="1"/>
        </font>
        <alignment horizontal="right"/>
      </dxf>
    </rfmt>
    <rfmt sheetId="1" sqref="C1" start="0" length="0">
      <dxf>
        <font>
          <b/>
          <sz val="12"/>
          <name val="Times New Roman"/>
          <family val="1"/>
        </font>
        <alignment horizontal="center"/>
      </dxf>
    </rfmt>
    <rfmt sheetId="1" sqref="C2" start="0" length="0">
      <dxf>
        <font>
          <b/>
          <sz val="12"/>
          <name val="Times New Roman"/>
          <family val="1"/>
        </font>
      </dxf>
    </rfmt>
    <rfmt sheetId="1" sqref="C3" start="0" length="0">
      <dxf>
        <font>
          <b/>
          <sz val="12"/>
          <name val="Times New Roman"/>
          <family val="1"/>
        </font>
      </dxf>
    </rfmt>
    <rfmt sheetId="1" sqref="C5" start="0" length="0">
      <dxf>
        <font>
          <i/>
          <name val="Times New Roman"/>
          <family val="1"/>
        </font>
        <alignment vertical="center" wrapText="1"/>
      </dxf>
    </rfmt>
    <rfmt sheetId="1" sqref="C6" start="0" length="0">
      <dxf>
        <alignment vertical="center" wrapText="1"/>
      </dxf>
    </rfmt>
    <rfmt sheetId="1" sqref="C7" start="0" length="0">
      <dxf>
        <alignment vertical="center" wrapText="1"/>
      </dxf>
    </rfmt>
    <rfmt sheetId="1" sqref="C8" start="0" length="0">
      <dxf>
        <alignment vertical="center" wrapText="1"/>
      </dxf>
    </rfmt>
    <rfmt sheetId="1" sqref="C9" start="0" length="0">
      <dxf>
        <alignment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2019.g.</t>
        </is>
      </nc>
      <ndxf>
        <font>
          <b/>
          <i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14" t="inlineStr">
        <is>
          <t>izpilde</t>
        </is>
      </nc>
      <ndxf>
        <font>
          <i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5">
        <f>SUM(C16:C30)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1565719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105963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74505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60100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55469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102341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83156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57985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79507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59936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84666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55697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44997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7341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28381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51472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0</v>
      </nc>
      <n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C32+C31+C15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283705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5" start="0" length="0">
      <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>
        <f>SUM(C37)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114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135561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f>SUM(C34,C35,C36,C38)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134781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49767</t>
        </is>
      </nc>
      <ndxf>
        <font>
          <b/>
          <color rgb="FFFF0000"/>
          <name val="Times New Roman"/>
          <family val="1"/>
        </font>
        <numFmt numFmtId="30" formatCode="@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104442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111200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1222485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>
        <v>1110684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6" start="0" length="0">
      <dxf>
        <font>
          <b/>
          <color rgb="FFFF0000"/>
          <name val="Times New Roman"/>
          <family val="1"/>
        </font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7">
        <v>2732269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8" start="0" length="0">
      <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9" start="0" length="0">
      <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0">
        <v>47929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f>C40+C41+C42+C43+C44+C45+C46+C47+C48+C49+C50</f>
      </nc>
      <ndxf>
        <font>
          <b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C53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1112</v>
      </nc>
      <ndxf>
        <font>
          <b/>
          <color rgb="FFFF0000"/>
          <name val="Times New Roman"/>
          <family val="1"/>
        </font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>
        <f>SUM(C55:C58)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6426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>
        <v>8732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>
        <v>65633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9975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C54+C52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f>SUM(C61:C70)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17294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3119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15128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6442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19219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19576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18311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6951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42136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v>6298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f>SUM(C72:C77)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187846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>
        <v>1460617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>
        <v>1844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>
        <v>14984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6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7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8">
        <f>SUM(C79:C79)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>
        <v>89411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f>SUM(C81:C83)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90183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v>60672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v>143268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f>SUM(C85:C99)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92295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v>8076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20969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132559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290714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12279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7758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203512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408309</v>
      </nc>
      <ndxf>
        <font>
          <color rgb="FFFF0000"/>
          <name val="Times New Roman"/>
          <family val="1"/>
        </font>
        <alignment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4" start="0" length="0">
      <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5">
        <v>19333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141296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7" start="0" length="0">
      <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8">
        <v>45830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9" start="0" length="0">
      <dxf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0">
        <f>C84+C80+C78+C71+C60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f>SUM(C102:C108)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1707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2155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3789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2737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1098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1565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v>89333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f>SUM(C110:C115)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349824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v>4662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26208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3">
        <v>32878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4">
        <v>27272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79942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f>SUM(C117:C127)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195122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11149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16329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11899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13098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14387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9946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16024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13431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10292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10124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f>SUM(C129:C137)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132328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61899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225257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5125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50783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225073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217089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>
        <v>94649</v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7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8">
        <f>SUM(C139:C140)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200851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0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1">
        <v>123531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2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3">
        <v>133649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f>C109+C116+C128+C138+C141+C142+C143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f>SUM(C146:C196)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v>703715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v>641043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611374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316145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">
        <v>330340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1">
        <v>198762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189721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339608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979653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1809678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6">
        <v>713143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7">
        <v>283885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276884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195878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53338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379240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278140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696538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983476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394600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158280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7">
        <v>486223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>
        <v>150258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238354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0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2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3">
        <v>7579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5328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>
        <v>109958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>
        <v>336670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3455413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400199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>
        <v>229680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>
        <v>57082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194555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2">
        <v>34823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3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4">
        <v>98525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193791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16787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7">
        <v>5552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8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9">
        <v>3804181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0">
        <v>465025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10521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15453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v>76140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54237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95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6">
        <v>10673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f>SUM(C198:C215)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286005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v>133970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558540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5374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93599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284269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179159</v>
      </nc>
      <ndxf>
        <font>
          <color rgb="FFFF0000"/>
          <name val="Times New Roman"/>
          <family val="1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10183</v>
      </nc>
      <ndxf>
        <font>
          <color rgb="FFFF0000"/>
          <name val="Times New Roman"/>
          <family val="1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193904</v>
      </nc>
      <ndxf>
        <font>
          <color rgb="FFFF0000"/>
          <name val="Times New Roman"/>
          <family val="1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182240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33292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29333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0">
        <v>199388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>
        <v>10733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v>3817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22044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4">
        <v>16892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5">
        <v>25714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f>SUM(C33,C39,C51,C59,C100,C101,C144,C145,C197)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>
        <f>C218+C219+C220+C221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8">
        <v>-4307852</v>
      </nc>
      <ndxf>
        <font>
          <b/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9">
        <v>-56915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220" start="0" length="0">
      <dxf>
        <font>
          <b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21">
        <v>4925765</v>
      </nc>
      <ndxf>
        <font>
          <b/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22" start="0" length="0">
      <dxf>
        <font>
          <b/>
          <name val="Times New Roman"/>
          <family val="1"/>
        </font>
      </dxf>
    </rfmt>
    <rfmt sheetId="1" sqref="C223" start="0" length="0">
      <dxf>
        <font>
          <b/>
          <name val="Times New Roman"/>
          <family val="1"/>
        </font>
      </dxf>
    </rfmt>
    <rfmt sheetId="1" sqref="C224" start="0" length="0">
      <dxf/>
    </rfmt>
    <rfmt sheetId="1" sqref="C225" start="0" length="0">
      <dxf/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  <rfmt sheetId="1" sqref="C533" start="0" length="0">
      <dxf/>
    </rfmt>
    <rfmt sheetId="1" sqref="C534" start="0" length="0">
      <dxf/>
    </rfmt>
    <rfmt sheetId="1" sqref="C535" start="0" length="0">
      <dxf/>
    </rfmt>
    <rfmt sheetId="1" sqref="C536" start="0" length="0">
      <dxf/>
    </rfmt>
    <rfmt sheetId="1" sqref="C537" start="0" length="0">
      <dxf/>
    </rfmt>
  </rrc>
  <rcv guid="{3A56BBDD-68CD-4AEA-B9E4-12391459D4C4}" action="delete"/>
  <rdn rId="0" localSheetId="1" customView="1" name="Z_3A56BBDD_68CD_4AEA_B9E4_12391459D4C4_.wvu.Rows" hidden="1" oldHidden="1">
    <formula>Sheet1!$74:$74,Sheet1!$94:$94,Sheet1!$97:$97,Sheet1!$170:$172,Sheet1!$188:$189</formula>
    <oldFormula>Sheet1!$74:$74,Sheet1!$94:$94,Sheet1!$97:$97</oldFormula>
  </rdn>
  <rcv guid="{3A56BBDD-68CD-4AEA-B9E4-12391459D4C4}" action="add"/>
</revisions>
</file>

<file path=xl/revisions/revisionLog15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6" sId="1">
    <oc r="M4" t="inlineStr">
      <is>
        <t>Dobeles novada domes 30.01.2020</t>
      </is>
    </oc>
    <nc r="M4" t="inlineStr">
      <is>
        <t>Dobeles novada domes 30.01.2020.</t>
      </is>
    </nc>
  </rcc>
  <rdn rId="0" localSheetId="1" customView="1" name="Z_E0C9689C_D98B_43FC_900B_580A86D2C1D3_.wvu.Rows" hidden="1" oldHidden="1">
    <formula>Sheet1!$74:$74,Sheet1!$94:$94,Sheet1!$97:$97,Sheet1!$170:$172,Sheet1!$188:$189</formula>
  </rdn>
  <rcv guid="{E0C9689C-D98B-43FC-900B-580A86D2C1D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C9689C-D98B-43FC-900B-580A86D2C1D3}" action="delete"/>
  <rdn rId="0" localSheetId="1" customView="1" name="Z_E0C9689C_D98B_43FC_900B_580A86D2C1D3_.wvu.Rows" hidden="1" oldHidden="1">
    <formula>Sheet1!$74:$74,Sheet1!$94:$94,Sheet1!$97:$97,Sheet1!$170:$172,Sheet1!$188:$189</formula>
    <oldFormula>Sheet1!$74:$74,Sheet1!$94:$94,Sheet1!$97:$97,Sheet1!$170:$172,Sheet1!$188:$189</oldFormula>
  </rdn>
  <rcv guid="{E0C9689C-D98B-43FC-900B-580A86D2C1D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C9689C-D98B-43FC-900B-580A86D2C1D3}" action="delete"/>
  <rdn rId="0" localSheetId="1" customView="1" name="Z_E0C9689C_D98B_43FC_900B_580A86D2C1D3_.wvu.Rows" hidden="1" oldHidden="1">
    <formula>Sheet1!$74:$74,Sheet1!$94:$94,Sheet1!$97:$97,Sheet1!$170:$172,Sheet1!$188:$189</formula>
    <oldFormula>Sheet1!$74:$74,Sheet1!$94:$94,Sheet1!$97:$97,Sheet1!$170:$172,Sheet1!$188:$189</oldFormula>
  </rdn>
  <rcv guid="{E0C9689C-D98B-43FC-900B-580A86D2C1D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0C9689C-D98B-43FC-900B-580A86D2C1D3}" action="delete"/>
  <rdn rId="0" localSheetId="1" customView="1" name="Z_E0C9689C_D98B_43FC_900B_580A86D2C1D3_.wvu.Rows" hidden="1" oldHidden="1">
    <formula>Sheet1!$74:$74,Sheet1!$94:$94,Sheet1!$97:$97,Sheet1!$170:$172,Sheet1!$188:$189</formula>
    <oldFormula>Sheet1!$74:$74,Sheet1!$94:$94,Sheet1!$97:$97,Sheet1!$170:$172,Sheet1!$188:$189</oldFormula>
  </rdn>
  <rcv guid="{E0C9689C-D98B-43FC-900B-580A86D2C1D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529C1FB_39F9_46C1_9A5E_C449233333BC_.wvu.Rows" hidden="1" oldHidden="1">
    <formula>Sheet1!$74:$74,Sheet1!$94:$94,Sheet1!$97:$97,Sheet1!$170:$172,Sheet1!$188:$189</formula>
  </rdn>
  <rcv guid="{C529C1FB-39F9-46C1-9A5E-C449233333B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7"/>
  <sheetViews>
    <sheetView tabSelected="1" zoomScale="150" zoomScaleNormal="150" workbookViewId="0">
      <selection activeCell="C9" sqref="C9:M9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0.710937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140625" style="1" customWidth="1"/>
    <col min="9" max="9" width="7.28515625" style="1" customWidth="1"/>
    <col min="10" max="10" width="10.140625" style="1" customWidth="1"/>
    <col min="11" max="11" width="8.85546875" style="1" customWidth="1"/>
    <col min="12" max="13" width="9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98"/>
      <c r="B3" s="98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176</v>
      </c>
    </row>
    <row r="4" spans="1:13" ht="15.75" customHeight="1" x14ac:dyDescent="0.25">
      <c r="J4" s="3"/>
      <c r="M4" s="78" t="s">
        <v>259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2" t="s">
        <v>258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177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234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"/>
    </row>
    <row r="9" spans="1:13" s="7" customFormat="1" ht="15.75" customHeight="1" x14ac:dyDescent="0.25">
      <c r="A9" s="6"/>
      <c r="B9" s="8"/>
      <c r="C9" s="97" t="s">
        <v>235</v>
      </c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3" s="12" customFormat="1" ht="15.75" customHeight="1" x14ac:dyDescent="0.25">
      <c r="A10" s="98"/>
      <c r="B10" s="98"/>
      <c r="C10" s="98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83" t="s">
        <v>2</v>
      </c>
      <c r="D13" s="84" t="s">
        <v>113</v>
      </c>
      <c r="E13" s="84" t="s">
        <v>114</v>
      </c>
      <c r="F13" s="85" t="s">
        <v>115</v>
      </c>
      <c r="G13" s="86" t="s">
        <v>116</v>
      </c>
      <c r="H13" s="87" t="s">
        <v>117</v>
      </c>
      <c r="I13" s="86" t="s">
        <v>118</v>
      </c>
      <c r="J13" s="86" t="s">
        <v>119</v>
      </c>
      <c r="K13" s="86" t="s">
        <v>120</v>
      </c>
      <c r="L13" s="88" t="s">
        <v>121</v>
      </c>
      <c r="M13" s="88" t="s">
        <v>174</v>
      </c>
    </row>
    <row r="14" spans="1:13" s="12" customFormat="1" ht="15.75" customHeight="1" x14ac:dyDescent="0.2">
      <c r="A14" s="14"/>
      <c r="B14" s="14"/>
      <c r="C14" s="14"/>
      <c r="D14" s="15" t="s">
        <v>2</v>
      </c>
      <c r="E14" s="96" t="s">
        <v>3</v>
      </c>
      <c r="F14" s="96"/>
      <c r="G14" s="14"/>
      <c r="H14" s="16"/>
      <c r="I14" s="14"/>
      <c r="J14" s="14"/>
      <c r="K14" s="17"/>
      <c r="L14" s="16"/>
      <c r="M14" s="16"/>
    </row>
    <row r="15" spans="1:13" s="12" customFormat="1" ht="15.75" customHeight="1" x14ac:dyDescent="0.2">
      <c r="A15" s="18" t="s">
        <v>5</v>
      </c>
      <c r="B15" s="19" t="s">
        <v>4</v>
      </c>
      <c r="C15" s="18">
        <f t="shared" ref="C15:M15" si="0">SUM(C16:C30)</f>
        <v>2697797</v>
      </c>
      <c r="D15" s="18">
        <f t="shared" si="0"/>
        <v>1876852</v>
      </c>
      <c r="E15" s="18">
        <f t="shared" si="0"/>
        <v>1498460</v>
      </c>
      <c r="F15" s="18">
        <f t="shared" si="0"/>
        <v>378392</v>
      </c>
      <c r="G15" s="18">
        <f t="shared" si="0"/>
        <v>721020</v>
      </c>
      <c r="H15" s="18">
        <f t="shared" si="0"/>
        <v>0</v>
      </c>
      <c r="I15" s="18">
        <f t="shared" si="0"/>
        <v>0</v>
      </c>
      <c r="J15" s="18">
        <f t="shared" si="0"/>
        <v>96425</v>
      </c>
      <c r="K15" s="18">
        <f t="shared" si="0"/>
        <v>0</v>
      </c>
      <c r="L15" s="18">
        <f t="shared" si="0"/>
        <v>3500</v>
      </c>
      <c r="M15" s="18">
        <f t="shared" si="0"/>
        <v>0</v>
      </c>
    </row>
    <row r="16" spans="1:13" s="7" customFormat="1" ht="15.75" customHeight="1" x14ac:dyDescent="0.2">
      <c r="A16" s="20" t="s">
        <v>5</v>
      </c>
      <c r="B16" s="21" t="s">
        <v>6</v>
      </c>
      <c r="C16" s="22">
        <f>SUM(D16,G16,H16:M16)</f>
        <v>1697442</v>
      </c>
      <c r="D16" s="22">
        <f t="shared" ref="D16:D50" si="1">SUM(E16:F16)</f>
        <v>1123815</v>
      </c>
      <c r="E16" s="23">
        <v>903631</v>
      </c>
      <c r="F16" s="24">
        <v>220184</v>
      </c>
      <c r="G16" s="24">
        <v>474202</v>
      </c>
      <c r="H16" s="24"/>
      <c r="I16" s="24"/>
      <c r="J16" s="24">
        <v>95925</v>
      </c>
      <c r="K16" s="22"/>
      <c r="L16" s="22">
        <v>3500</v>
      </c>
      <c r="M16" s="22"/>
    </row>
    <row r="17" spans="1:13" s="7" customFormat="1" ht="15.75" customHeight="1" x14ac:dyDescent="0.2">
      <c r="A17" s="20" t="s">
        <v>5</v>
      </c>
      <c r="B17" s="20" t="s">
        <v>7</v>
      </c>
      <c r="C17" s="22">
        <f t="shared" ref="C17:C32" si="2">SUM(D17,G17,H17:M17)</f>
        <v>139562</v>
      </c>
      <c r="D17" s="22">
        <f t="shared" si="1"/>
        <v>135368</v>
      </c>
      <c r="E17" s="23">
        <v>97000</v>
      </c>
      <c r="F17" s="24">
        <v>38368</v>
      </c>
      <c r="G17" s="24">
        <v>4194</v>
      </c>
      <c r="H17" s="22"/>
      <c r="I17" s="22"/>
      <c r="J17" s="22"/>
      <c r="K17" s="22"/>
      <c r="L17" s="22"/>
      <c r="M17" s="22"/>
    </row>
    <row r="18" spans="1:13" s="7" customFormat="1" ht="15.75" customHeight="1" x14ac:dyDescent="0.2">
      <c r="A18" s="20" t="s">
        <v>5</v>
      </c>
      <c r="B18" s="21" t="s">
        <v>179</v>
      </c>
      <c r="C18" s="22">
        <f t="shared" si="2"/>
        <v>83541</v>
      </c>
      <c r="D18" s="22">
        <f t="shared" si="1"/>
        <v>72141</v>
      </c>
      <c r="E18" s="23">
        <v>58136</v>
      </c>
      <c r="F18" s="24">
        <v>14005</v>
      </c>
      <c r="G18" s="24">
        <v>11400</v>
      </c>
      <c r="H18" s="22"/>
      <c r="I18" s="22"/>
      <c r="J18" s="22"/>
      <c r="K18" s="22"/>
      <c r="L18" s="22"/>
      <c r="M18" s="22"/>
    </row>
    <row r="19" spans="1:13" s="7" customFormat="1" ht="15.75" customHeight="1" x14ac:dyDescent="0.2">
      <c r="A19" s="20" t="s">
        <v>5</v>
      </c>
      <c r="B19" s="21" t="s">
        <v>8</v>
      </c>
      <c r="C19" s="22">
        <f t="shared" si="2"/>
        <v>68679</v>
      </c>
      <c r="D19" s="22">
        <f t="shared" si="1"/>
        <v>51909</v>
      </c>
      <c r="E19" s="23">
        <v>41832</v>
      </c>
      <c r="F19" s="24">
        <v>10077</v>
      </c>
      <c r="G19" s="24">
        <v>16770</v>
      </c>
      <c r="H19" s="22"/>
      <c r="I19" s="22"/>
      <c r="J19" s="22"/>
      <c r="K19" s="22"/>
      <c r="L19" s="22"/>
      <c r="M19" s="22"/>
    </row>
    <row r="20" spans="1:13" s="7" customFormat="1" ht="15.75" customHeight="1" x14ac:dyDescent="0.2">
      <c r="A20" s="20" t="s">
        <v>5</v>
      </c>
      <c r="B20" s="21" t="s">
        <v>9</v>
      </c>
      <c r="C20" s="22">
        <f t="shared" si="2"/>
        <v>56303</v>
      </c>
      <c r="D20" s="22">
        <f t="shared" si="1"/>
        <v>34648</v>
      </c>
      <c r="E20" s="23">
        <v>27922</v>
      </c>
      <c r="F20" s="24">
        <v>6726</v>
      </c>
      <c r="G20" s="24">
        <v>21655</v>
      </c>
      <c r="H20" s="24"/>
      <c r="I20" s="24"/>
      <c r="J20" s="24"/>
      <c r="K20" s="22"/>
      <c r="L20" s="22"/>
      <c r="M20" s="22"/>
    </row>
    <row r="21" spans="1:13" s="7" customFormat="1" ht="15.75" customHeight="1" x14ac:dyDescent="0.2">
      <c r="A21" s="20" t="s">
        <v>5</v>
      </c>
      <c r="B21" s="21" t="s">
        <v>10</v>
      </c>
      <c r="C21" s="22">
        <f t="shared" si="2"/>
        <v>77291</v>
      </c>
      <c r="D21" s="22">
        <f t="shared" si="1"/>
        <v>64574</v>
      </c>
      <c r="E21" s="23">
        <v>52038</v>
      </c>
      <c r="F21" s="24">
        <v>12536</v>
      </c>
      <c r="G21" s="24">
        <v>12717</v>
      </c>
      <c r="H21" s="24"/>
      <c r="I21" s="24"/>
      <c r="J21" s="24"/>
      <c r="K21" s="22"/>
      <c r="L21" s="22"/>
      <c r="M21" s="22"/>
    </row>
    <row r="22" spans="1:13" s="7" customFormat="1" ht="15.75" customHeight="1" x14ac:dyDescent="0.2">
      <c r="A22" s="20" t="s">
        <v>5</v>
      </c>
      <c r="B22" s="21" t="s">
        <v>11</v>
      </c>
      <c r="C22" s="22">
        <f t="shared" si="2"/>
        <v>100887</v>
      </c>
      <c r="D22" s="22">
        <f t="shared" si="1"/>
        <v>84102</v>
      </c>
      <c r="E22" s="23">
        <v>67775</v>
      </c>
      <c r="F22" s="24">
        <v>16327</v>
      </c>
      <c r="G22" s="24">
        <v>16785</v>
      </c>
      <c r="H22" s="24"/>
      <c r="I22" s="24"/>
      <c r="J22" s="24"/>
      <c r="K22" s="22"/>
      <c r="L22" s="22"/>
      <c r="M22" s="22"/>
    </row>
    <row r="23" spans="1:13" s="7" customFormat="1" ht="15.75" customHeight="1" x14ac:dyDescent="0.2">
      <c r="A23" s="20" t="s">
        <v>5</v>
      </c>
      <c r="B23" s="21" t="s">
        <v>12</v>
      </c>
      <c r="C23" s="22">
        <f t="shared" si="2"/>
        <v>64853</v>
      </c>
      <c r="D23" s="22">
        <f t="shared" si="1"/>
        <v>40934</v>
      </c>
      <c r="E23" s="23">
        <v>32987</v>
      </c>
      <c r="F23" s="24">
        <v>7947</v>
      </c>
      <c r="G23" s="24">
        <v>23419</v>
      </c>
      <c r="H23" s="22"/>
      <c r="I23" s="22"/>
      <c r="J23" s="22">
        <v>500</v>
      </c>
      <c r="K23" s="22"/>
      <c r="L23" s="22"/>
      <c r="M23" s="22"/>
    </row>
    <row r="24" spans="1:13" s="7" customFormat="1" ht="15.75" customHeight="1" x14ac:dyDescent="0.2">
      <c r="A24" s="20" t="s">
        <v>5</v>
      </c>
      <c r="B24" s="21" t="s">
        <v>13</v>
      </c>
      <c r="C24" s="22">
        <f t="shared" si="2"/>
        <v>96136</v>
      </c>
      <c r="D24" s="22">
        <f t="shared" si="1"/>
        <v>67561</v>
      </c>
      <c r="E24" s="23">
        <v>54445</v>
      </c>
      <c r="F24" s="24">
        <v>13116</v>
      </c>
      <c r="G24" s="24">
        <v>28575</v>
      </c>
      <c r="H24" s="22"/>
      <c r="I24" s="22"/>
      <c r="J24" s="22"/>
      <c r="K24" s="22"/>
      <c r="L24" s="22"/>
      <c r="M24" s="22"/>
    </row>
    <row r="25" spans="1:13" s="7" customFormat="1" ht="15.75" customHeight="1" x14ac:dyDescent="0.2">
      <c r="A25" s="20" t="s">
        <v>5</v>
      </c>
      <c r="B25" s="21" t="s">
        <v>14</v>
      </c>
      <c r="C25" s="22">
        <f t="shared" si="2"/>
        <v>69803</v>
      </c>
      <c r="D25" s="22">
        <f t="shared" si="1"/>
        <v>59242</v>
      </c>
      <c r="E25" s="23">
        <v>47741</v>
      </c>
      <c r="F25" s="24">
        <v>11501</v>
      </c>
      <c r="G25" s="24">
        <v>10561</v>
      </c>
      <c r="H25" s="22"/>
      <c r="I25" s="22"/>
      <c r="J25" s="22"/>
      <c r="K25" s="22"/>
      <c r="L25" s="22"/>
      <c r="M25" s="22"/>
    </row>
    <row r="26" spans="1:13" s="7" customFormat="1" ht="15.75" customHeight="1" x14ac:dyDescent="0.2">
      <c r="A26" s="20" t="s">
        <v>5</v>
      </c>
      <c r="B26" s="21" t="s">
        <v>15</v>
      </c>
      <c r="C26" s="22">
        <f t="shared" si="2"/>
        <v>95604</v>
      </c>
      <c r="D26" s="22">
        <f t="shared" si="1"/>
        <v>67404</v>
      </c>
      <c r="E26" s="23">
        <v>54319</v>
      </c>
      <c r="F26" s="24">
        <v>13085</v>
      </c>
      <c r="G26" s="24">
        <v>28200</v>
      </c>
      <c r="H26" s="22"/>
      <c r="I26" s="22"/>
      <c r="J26" s="22"/>
      <c r="K26" s="22"/>
      <c r="L26" s="22"/>
      <c r="M26" s="22"/>
    </row>
    <row r="27" spans="1:13" s="7" customFormat="1" ht="15.75" customHeight="1" x14ac:dyDescent="0.2">
      <c r="A27" s="20" t="s">
        <v>5</v>
      </c>
      <c r="B27" s="20" t="s">
        <v>16</v>
      </c>
      <c r="C27" s="22">
        <f t="shared" si="2"/>
        <v>60779</v>
      </c>
      <c r="D27" s="22">
        <f t="shared" si="1"/>
        <v>33929</v>
      </c>
      <c r="E27" s="23">
        <v>27342</v>
      </c>
      <c r="F27" s="24">
        <v>6587</v>
      </c>
      <c r="G27" s="24">
        <v>26850</v>
      </c>
      <c r="H27" s="22"/>
      <c r="I27" s="22"/>
      <c r="J27" s="22"/>
      <c r="K27" s="22"/>
      <c r="L27" s="22"/>
      <c r="M27" s="22"/>
    </row>
    <row r="28" spans="1:13" s="7" customFormat="1" ht="15.75" customHeight="1" x14ac:dyDescent="0.2">
      <c r="A28" s="21" t="s">
        <v>5</v>
      </c>
      <c r="B28" s="21" t="s">
        <v>17</v>
      </c>
      <c r="C28" s="24">
        <f t="shared" si="2"/>
        <v>48887</v>
      </c>
      <c r="D28" s="24">
        <f t="shared" si="1"/>
        <v>37825</v>
      </c>
      <c r="E28" s="23">
        <v>30482</v>
      </c>
      <c r="F28" s="24">
        <v>7343</v>
      </c>
      <c r="G28" s="24">
        <v>11062</v>
      </c>
      <c r="H28" s="24"/>
      <c r="I28" s="24"/>
      <c r="J28" s="24"/>
      <c r="K28" s="24"/>
      <c r="L28" s="24"/>
      <c r="M28" s="24"/>
    </row>
    <row r="29" spans="1:13" s="7" customFormat="1" ht="15.75" customHeight="1" x14ac:dyDescent="0.2">
      <c r="A29" s="20" t="s">
        <v>5</v>
      </c>
      <c r="B29" s="20" t="s">
        <v>172</v>
      </c>
      <c r="C29" s="22">
        <f t="shared" si="2"/>
        <v>34600</v>
      </c>
      <c r="D29" s="22">
        <f t="shared" si="1"/>
        <v>0</v>
      </c>
      <c r="E29" s="25"/>
      <c r="F29" s="22"/>
      <c r="G29" s="22">
        <v>34600</v>
      </c>
      <c r="H29" s="22"/>
      <c r="I29" s="22"/>
      <c r="J29" s="22"/>
      <c r="K29" s="22"/>
      <c r="L29" s="22"/>
      <c r="M29" s="22"/>
    </row>
    <row r="30" spans="1:13" s="7" customFormat="1" ht="15.75" customHeight="1" x14ac:dyDescent="0.2">
      <c r="A30" s="20" t="s">
        <v>197</v>
      </c>
      <c r="B30" s="20" t="s">
        <v>226</v>
      </c>
      <c r="C30" s="22">
        <f t="shared" si="2"/>
        <v>3430</v>
      </c>
      <c r="D30" s="22">
        <f t="shared" si="1"/>
        <v>3400</v>
      </c>
      <c r="E30" s="25">
        <v>2810</v>
      </c>
      <c r="F30" s="22">
        <v>590</v>
      </c>
      <c r="G30" s="22">
        <v>30</v>
      </c>
      <c r="H30" s="22"/>
      <c r="I30" s="22"/>
      <c r="J30" s="26"/>
      <c r="K30" s="22"/>
      <c r="L30" s="22"/>
      <c r="M30" s="22"/>
    </row>
    <row r="31" spans="1:13" s="7" customFormat="1" ht="15.75" customHeight="1" x14ac:dyDescent="0.2">
      <c r="A31" s="27" t="s">
        <v>91</v>
      </c>
      <c r="B31" s="28" t="s">
        <v>92</v>
      </c>
      <c r="C31" s="29">
        <f>SUM(D31,G31,H31:M31)</f>
        <v>70000</v>
      </c>
      <c r="D31" s="22">
        <f t="shared" si="1"/>
        <v>0</v>
      </c>
      <c r="E31" s="25"/>
      <c r="F31" s="22"/>
      <c r="G31" s="22">
        <v>60000</v>
      </c>
      <c r="H31" s="24"/>
      <c r="I31" s="24">
        <v>10000</v>
      </c>
      <c r="J31" s="22"/>
      <c r="K31" s="22"/>
      <c r="L31" s="22"/>
      <c r="M31" s="22"/>
    </row>
    <row r="32" spans="1:13" s="7" customFormat="1" ht="24" customHeight="1" x14ac:dyDescent="0.2">
      <c r="A32" s="27" t="s">
        <v>94</v>
      </c>
      <c r="B32" s="28" t="s">
        <v>95</v>
      </c>
      <c r="C32" s="29">
        <f t="shared" si="2"/>
        <v>250000</v>
      </c>
      <c r="D32" s="22">
        <f t="shared" si="1"/>
        <v>0</v>
      </c>
      <c r="E32" s="25"/>
      <c r="F32" s="22"/>
      <c r="G32" s="24">
        <v>250000</v>
      </c>
      <c r="H32" s="22"/>
      <c r="I32" s="22"/>
      <c r="J32" s="22"/>
      <c r="K32" s="22"/>
      <c r="L32" s="22"/>
      <c r="M32" s="22"/>
    </row>
    <row r="33" spans="1:13" s="7" customFormat="1" ht="15.75" customHeight="1" x14ac:dyDescent="0.2">
      <c r="A33" s="30" t="s">
        <v>122</v>
      </c>
      <c r="B33" s="30" t="s">
        <v>123</v>
      </c>
      <c r="C33" s="18">
        <f t="shared" ref="C33:M33" si="3">C32+C31+C15</f>
        <v>3017797</v>
      </c>
      <c r="D33" s="18">
        <f t="shared" si="3"/>
        <v>1876852</v>
      </c>
      <c r="E33" s="18">
        <f t="shared" si="3"/>
        <v>1498460</v>
      </c>
      <c r="F33" s="18">
        <f t="shared" si="3"/>
        <v>378392</v>
      </c>
      <c r="G33" s="18">
        <f t="shared" si="3"/>
        <v>1031020</v>
      </c>
      <c r="H33" s="18">
        <f t="shared" si="3"/>
        <v>0</v>
      </c>
      <c r="I33" s="18">
        <f t="shared" si="3"/>
        <v>10000</v>
      </c>
      <c r="J33" s="18">
        <f t="shared" si="3"/>
        <v>96425</v>
      </c>
      <c r="K33" s="18">
        <f t="shared" si="3"/>
        <v>0</v>
      </c>
      <c r="L33" s="18">
        <f t="shared" si="3"/>
        <v>3500</v>
      </c>
      <c r="M33" s="18">
        <f t="shared" si="3"/>
        <v>0</v>
      </c>
    </row>
    <row r="34" spans="1:13" s="7" customFormat="1" ht="15.75" customHeight="1" x14ac:dyDescent="0.2">
      <c r="A34" s="27" t="s">
        <v>18</v>
      </c>
      <c r="B34" s="28" t="s">
        <v>19</v>
      </c>
      <c r="C34" s="29">
        <f>SUM(D34,G34,H34:M34)</f>
        <v>309683</v>
      </c>
      <c r="D34" s="29">
        <f t="shared" si="1"/>
        <v>263656</v>
      </c>
      <c r="E34" s="31">
        <v>209812</v>
      </c>
      <c r="F34" s="29">
        <v>53844</v>
      </c>
      <c r="G34" s="29">
        <v>45757</v>
      </c>
      <c r="H34" s="29"/>
      <c r="I34" s="29"/>
      <c r="J34" s="29">
        <v>270</v>
      </c>
      <c r="K34" s="29"/>
      <c r="L34" s="29"/>
      <c r="M34" s="29"/>
    </row>
    <row r="35" spans="1:13" s="7" customFormat="1" ht="29.25" customHeight="1" x14ac:dyDescent="0.2">
      <c r="A35" s="90" t="s">
        <v>18</v>
      </c>
      <c r="B35" s="28" t="s">
        <v>239</v>
      </c>
      <c r="C35" s="29">
        <f>SUM(D35,G35,H35:M35)</f>
        <v>21532</v>
      </c>
      <c r="D35" s="29">
        <f t="shared" si="1"/>
        <v>0</v>
      </c>
      <c r="E35" s="31"/>
      <c r="F35" s="29"/>
      <c r="G35" s="29">
        <v>21532</v>
      </c>
      <c r="H35" s="29"/>
      <c r="I35" s="29"/>
      <c r="J35" s="29"/>
      <c r="K35" s="29"/>
      <c r="L35" s="29"/>
      <c r="M35" s="29"/>
    </row>
    <row r="36" spans="1:13" s="7" customFormat="1" ht="24" customHeight="1" x14ac:dyDescent="0.2">
      <c r="A36" s="30" t="s">
        <v>20</v>
      </c>
      <c r="B36" s="30" t="s">
        <v>21</v>
      </c>
      <c r="C36" s="18">
        <f>SUM(C37)</f>
        <v>1820</v>
      </c>
      <c r="D36" s="18">
        <f t="shared" ref="D36:M36" si="4">SUM(D37)</f>
        <v>0</v>
      </c>
      <c r="E36" s="18">
        <f t="shared" si="4"/>
        <v>0</v>
      </c>
      <c r="F36" s="18">
        <f t="shared" si="4"/>
        <v>0</v>
      </c>
      <c r="G36" s="18">
        <f t="shared" si="4"/>
        <v>1820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 t="shared" si="4"/>
        <v>0</v>
      </c>
    </row>
    <row r="37" spans="1:13" s="7" customFormat="1" ht="15.75" customHeight="1" x14ac:dyDescent="0.2">
      <c r="A37" s="27"/>
      <c r="B37" s="21" t="s">
        <v>137</v>
      </c>
      <c r="C37" s="24">
        <f>SUM(D37,G37,H37:M37)</f>
        <v>1820</v>
      </c>
      <c r="D37" s="24">
        <f>E37+F37</f>
        <v>0</v>
      </c>
      <c r="E37" s="29"/>
      <c r="F37" s="29"/>
      <c r="G37" s="22">
        <v>1820</v>
      </c>
      <c r="H37" s="29"/>
      <c r="I37" s="29"/>
      <c r="J37" s="29"/>
      <c r="K37" s="29"/>
      <c r="L37" s="29"/>
      <c r="M37" s="29"/>
    </row>
    <row r="38" spans="1:13" s="7" customFormat="1" ht="15.75" customHeight="1" x14ac:dyDescent="0.2">
      <c r="A38" s="27" t="s">
        <v>22</v>
      </c>
      <c r="B38" s="27" t="s">
        <v>23</v>
      </c>
      <c r="C38" s="29">
        <f>SUM(D38,G38,H38:M38)</f>
        <v>166812</v>
      </c>
      <c r="D38" s="29">
        <f>E38+F38</f>
        <v>149787</v>
      </c>
      <c r="E38" s="32">
        <v>120708</v>
      </c>
      <c r="F38" s="32">
        <v>29079</v>
      </c>
      <c r="G38" s="29">
        <v>17025</v>
      </c>
      <c r="H38" s="29"/>
      <c r="I38" s="29"/>
      <c r="J38" s="29"/>
      <c r="K38" s="29"/>
      <c r="L38" s="29"/>
      <c r="M38" s="29"/>
    </row>
    <row r="39" spans="1:13" s="7" customFormat="1" ht="15.75" customHeight="1" x14ac:dyDescent="0.2">
      <c r="A39" s="30" t="s">
        <v>124</v>
      </c>
      <c r="B39" s="30" t="s">
        <v>123</v>
      </c>
      <c r="C39" s="18">
        <f t="shared" ref="C39:M39" si="5">SUM(C34,C35,C36,C38)</f>
        <v>499847</v>
      </c>
      <c r="D39" s="18">
        <f t="shared" si="5"/>
        <v>413443</v>
      </c>
      <c r="E39" s="18">
        <f t="shared" si="5"/>
        <v>330520</v>
      </c>
      <c r="F39" s="18">
        <f t="shared" si="5"/>
        <v>82923</v>
      </c>
      <c r="G39" s="18">
        <f t="shared" si="5"/>
        <v>86134</v>
      </c>
      <c r="H39" s="18">
        <f t="shared" si="5"/>
        <v>0</v>
      </c>
      <c r="I39" s="18">
        <f t="shared" si="5"/>
        <v>0</v>
      </c>
      <c r="J39" s="18">
        <f t="shared" si="5"/>
        <v>270</v>
      </c>
      <c r="K39" s="18">
        <f t="shared" si="5"/>
        <v>0</v>
      </c>
      <c r="L39" s="18">
        <f t="shared" si="5"/>
        <v>0</v>
      </c>
      <c r="M39" s="18">
        <f t="shared" si="5"/>
        <v>0</v>
      </c>
    </row>
    <row r="40" spans="1:13" s="7" customFormat="1" ht="25.5" customHeight="1" x14ac:dyDescent="0.2">
      <c r="A40" s="28" t="s">
        <v>139</v>
      </c>
      <c r="B40" s="28" t="s">
        <v>160</v>
      </c>
      <c r="C40" s="29">
        <f t="shared" ref="C40:C50" si="6">SUM(D40,G40,H40:M40)</f>
        <v>153287</v>
      </c>
      <c r="D40" s="22">
        <f t="shared" si="1"/>
        <v>85587</v>
      </c>
      <c r="E40" s="24">
        <v>68972</v>
      </c>
      <c r="F40" s="24">
        <v>16615</v>
      </c>
      <c r="G40" s="24">
        <v>52700</v>
      </c>
      <c r="H40" s="24"/>
      <c r="I40" s="24"/>
      <c r="J40" s="24">
        <v>15000</v>
      </c>
      <c r="K40" s="32"/>
      <c r="L40" s="32"/>
      <c r="M40" s="32"/>
    </row>
    <row r="41" spans="1:13" s="37" customFormat="1" ht="15.75" customHeight="1" x14ac:dyDescent="0.2">
      <c r="A41" s="33" t="s">
        <v>163</v>
      </c>
      <c r="B41" s="33" t="s">
        <v>164</v>
      </c>
      <c r="C41" s="29">
        <f>SUM(D41,G41,H41:M41)</f>
        <v>54934</v>
      </c>
      <c r="D41" s="22">
        <f>SUM(E41:F41)</f>
        <v>2234</v>
      </c>
      <c r="E41" s="34">
        <v>1800</v>
      </c>
      <c r="F41" s="34">
        <v>434</v>
      </c>
      <c r="G41" s="34">
        <v>2000</v>
      </c>
      <c r="H41" s="34"/>
      <c r="I41" s="34"/>
      <c r="J41" s="34"/>
      <c r="K41" s="34">
        <v>50400</v>
      </c>
      <c r="L41" s="35">
        <v>300</v>
      </c>
      <c r="M41" s="36"/>
    </row>
    <row r="42" spans="1:13" s="7" customFormat="1" ht="15.75" customHeight="1" x14ac:dyDescent="0.2">
      <c r="A42" s="33" t="s">
        <v>161</v>
      </c>
      <c r="B42" s="28" t="s">
        <v>162</v>
      </c>
      <c r="C42" s="29">
        <f>SUM(D42,G42,H42:M42)</f>
        <v>105104</v>
      </c>
      <c r="D42" s="22">
        <f>SUM(E42:F42)</f>
        <v>105104</v>
      </c>
      <c r="E42" s="24">
        <v>84700</v>
      </c>
      <c r="F42" s="24">
        <v>20404</v>
      </c>
      <c r="G42" s="24"/>
      <c r="H42" s="24"/>
      <c r="I42" s="24"/>
      <c r="J42" s="24"/>
      <c r="K42" s="32"/>
      <c r="L42" s="32"/>
      <c r="M42" s="32"/>
    </row>
    <row r="43" spans="1:13" s="7" customFormat="1" ht="15.75" customHeight="1" x14ac:dyDescent="0.2">
      <c r="A43" s="28" t="s">
        <v>126</v>
      </c>
      <c r="B43" s="28" t="s">
        <v>231</v>
      </c>
      <c r="C43" s="29">
        <f>SUM(D43,G43,H43:M43)</f>
        <v>250000</v>
      </c>
      <c r="D43" s="22">
        <f>SUM(E43:F43)</f>
        <v>0</v>
      </c>
      <c r="E43" s="24"/>
      <c r="F43" s="24"/>
      <c r="G43" s="24"/>
      <c r="H43" s="24"/>
      <c r="I43" s="24"/>
      <c r="J43" s="24">
        <v>250000</v>
      </c>
      <c r="K43" s="32"/>
      <c r="L43" s="32"/>
      <c r="M43" s="32"/>
    </row>
    <row r="44" spans="1:13" s="7" customFormat="1" ht="15.75" customHeight="1" x14ac:dyDescent="0.2">
      <c r="A44" s="28" t="s">
        <v>126</v>
      </c>
      <c r="B44" s="28" t="s">
        <v>240</v>
      </c>
      <c r="C44" s="29">
        <f t="shared" ref="C44:C49" si="7">SUM(D44,G44,H44:M44)</f>
        <v>23500</v>
      </c>
      <c r="D44" s="22">
        <f t="shared" ref="D44:D49" si="8">SUM(E44:F44)</f>
        <v>0</v>
      </c>
      <c r="E44" s="24"/>
      <c r="F44" s="24"/>
      <c r="G44" s="24"/>
      <c r="H44" s="24"/>
      <c r="I44" s="24"/>
      <c r="J44" s="24">
        <v>23500</v>
      </c>
      <c r="K44" s="32"/>
      <c r="L44" s="32"/>
      <c r="M44" s="32"/>
    </row>
    <row r="45" spans="1:13" s="7" customFormat="1" ht="15.75" customHeight="1" x14ac:dyDescent="0.2">
      <c r="A45" s="28" t="s">
        <v>126</v>
      </c>
      <c r="B45" s="28" t="s">
        <v>244</v>
      </c>
      <c r="C45" s="29">
        <f t="shared" si="7"/>
        <v>0</v>
      </c>
      <c r="D45" s="22">
        <f t="shared" si="8"/>
        <v>0</v>
      </c>
      <c r="E45" s="24"/>
      <c r="F45" s="24"/>
      <c r="G45" s="24"/>
      <c r="H45" s="24"/>
      <c r="I45" s="24"/>
      <c r="J45" s="24"/>
      <c r="K45" s="32"/>
      <c r="L45" s="32"/>
      <c r="M45" s="32"/>
    </row>
    <row r="46" spans="1:13" s="7" customFormat="1" ht="15.75" customHeight="1" x14ac:dyDescent="0.2">
      <c r="A46" s="28" t="s">
        <v>191</v>
      </c>
      <c r="B46" s="28" t="s">
        <v>253</v>
      </c>
      <c r="C46" s="29">
        <f t="shared" si="7"/>
        <v>752178</v>
      </c>
      <c r="D46" s="22">
        <f t="shared" si="8"/>
        <v>0</v>
      </c>
      <c r="E46" s="24"/>
      <c r="F46" s="24"/>
      <c r="G46" s="24">
        <v>700000</v>
      </c>
      <c r="H46" s="24"/>
      <c r="I46" s="24"/>
      <c r="J46" s="24">
        <v>52178</v>
      </c>
      <c r="K46" s="32"/>
      <c r="L46" s="32"/>
      <c r="M46" s="32"/>
    </row>
    <row r="47" spans="1:13" s="7" customFormat="1" ht="15.75" customHeight="1" x14ac:dyDescent="0.2">
      <c r="A47" s="28" t="s">
        <v>191</v>
      </c>
      <c r="B47" s="28" t="s">
        <v>219</v>
      </c>
      <c r="C47" s="29">
        <f t="shared" si="7"/>
        <v>0</v>
      </c>
      <c r="D47" s="22">
        <f t="shared" si="8"/>
        <v>0</v>
      </c>
      <c r="E47" s="24"/>
      <c r="F47" s="24"/>
      <c r="G47" s="24"/>
      <c r="H47" s="24"/>
      <c r="I47" s="24"/>
      <c r="J47" s="24"/>
      <c r="K47" s="32"/>
      <c r="L47" s="32"/>
      <c r="M47" s="32"/>
    </row>
    <row r="48" spans="1:13" s="7" customFormat="1" ht="25.5" customHeight="1" x14ac:dyDescent="0.2">
      <c r="A48" s="28" t="s">
        <v>191</v>
      </c>
      <c r="B48" s="28" t="s">
        <v>241</v>
      </c>
      <c r="C48" s="29">
        <f t="shared" si="7"/>
        <v>329000</v>
      </c>
      <c r="D48" s="22">
        <f t="shared" si="8"/>
        <v>0</v>
      </c>
      <c r="E48" s="24"/>
      <c r="F48" s="24"/>
      <c r="G48" s="24"/>
      <c r="H48" s="24"/>
      <c r="I48" s="24"/>
      <c r="J48" s="24">
        <v>329000</v>
      </c>
      <c r="K48" s="32"/>
      <c r="L48" s="32"/>
      <c r="M48" s="32"/>
    </row>
    <row r="49" spans="1:13" s="7" customFormat="1" ht="15.75" customHeight="1" x14ac:dyDescent="0.2">
      <c r="A49" s="28" t="s">
        <v>191</v>
      </c>
      <c r="B49" s="28" t="s">
        <v>232</v>
      </c>
      <c r="C49" s="29">
        <f t="shared" si="7"/>
        <v>42000</v>
      </c>
      <c r="D49" s="22">
        <f t="shared" si="8"/>
        <v>0</v>
      </c>
      <c r="E49" s="24"/>
      <c r="F49" s="24"/>
      <c r="G49" s="24"/>
      <c r="H49" s="24"/>
      <c r="I49" s="24"/>
      <c r="J49" s="24">
        <v>42000</v>
      </c>
      <c r="K49" s="32"/>
      <c r="L49" s="32"/>
      <c r="M49" s="32"/>
    </row>
    <row r="50" spans="1:13" s="7" customFormat="1" ht="15.75" customHeight="1" x14ac:dyDescent="0.2">
      <c r="A50" s="27" t="s">
        <v>125</v>
      </c>
      <c r="B50" s="28" t="s">
        <v>54</v>
      </c>
      <c r="C50" s="29">
        <f t="shared" si="6"/>
        <v>48520</v>
      </c>
      <c r="D50" s="22">
        <f t="shared" si="1"/>
        <v>28097</v>
      </c>
      <c r="E50" s="24">
        <v>22642</v>
      </c>
      <c r="F50" s="24">
        <v>5455</v>
      </c>
      <c r="G50" s="26">
        <v>20423</v>
      </c>
      <c r="H50" s="22"/>
      <c r="I50" s="22"/>
      <c r="J50" s="22"/>
      <c r="K50" s="32"/>
      <c r="L50" s="32"/>
      <c r="M50" s="32"/>
    </row>
    <row r="51" spans="1:13" s="7" customFormat="1" ht="15.75" customHeight="1" x14ac:dyDescent="0.2">
      <c r="A51" s="30" t="s">
        <v>127</v>
      </c>
      <c r="B51" s="30" t="s">
        <v>123</v>
      </c>
      <c r="C51" s="81">
        <f t="shared" ref="C51:M51" si="9">C40+C41+C42+C43+C44+C45+C46+C47+C48+C49+C50</f>
        <v>1758523</v>
      </c>
      <c r="D51" s="81">
        <f t="shared" si="9"/>
        <v>221022</v>
      </c>
      <c r="E51" s="81">
        <f t="shared" si="9"/>
        <v>178114</v>
      </c>
      <c r="F51" s="81">
        <f t="shared" si="9"/>
        <v>42908</v>
      </c>
      <c r="G51" s="81">
        <f t="shared" si="9"/>
        <v>775123</v>
      </c>
      <c r="H51" s="81">
        <f t="shared" si="9"/>
        <v>0</v>
      </c>
      <c r="I51" s="81">
        <f t="shared" si="9"/>
        <v>0</v>
      </c>
      <c r="J51" s="81">
        <f t="shared" si="9"/>
        <v>711678</v>
      </c>
      <c r="K51" s="81">
        <f t="shared" si="9"/>
        <v>50400</v>
      </c>
      <c r="L51" s="81">
        <f t="shared" si="9"/>
        <v>300</v>
      </c>
      <c r="M51" s="81">
        <f t="shared" si="9"/>
        <v>0</v>
      </c>
    </row>
    <row r="52" spans="1:13" s="7" customFormat="1" ht="15.75" customHeight="1" x14ac:dyDescent="0.2">
      <c r="A52" s="69" t="s">
        <v>209</v>
      </c>
      <c r="B52" s="30" t="s">
        <v>207</v>
      </c>
      <c r="C52" s="38">
        <f>C53</f>
        <v>60896</v>
      </c>
      <c r="D52" s="38">
        <f>D53</f>
        <v>0</v>
      </c>
      <c r="E52" s="38">
        <f t="shared" ref="E52:M52" si="10">E53</f>
        <v>0</v>
      </c>
      <c r="F52" s="38">
        <f t="shared" si="10"/>
        <v>0</v>
      </c>
      <c r="G52" s="38">
        <f t="shared" si="10"/>
        <v>0</v>
      </c>
      <c r="H52" s="38">
        <f t="shared" si="10"/>
        <v>60896</v>
      </c>
      <c r="I52" s="38">
        <f t="shared" si="10"/>
        <v>0</v>
      </c>
      <c r="J52" s="38">
        <f t="shared" si="10"/>
        <v>0</v>
      </c>
      <c r="K52" s="38">
        <f t="shared" si="10"/>
        <v>0</v>
      </c>
      <c r="L52" s="38">
        <f t="shared" si="10"/>
        <v>0</v>
      </c>
      <c r="M52" s="38">
        <f t="shared" si="10"/>
        <v>0</v>
      </c>
    </row>
    <row r="53" spans="1:13" s="7" customFormat="1" ht="24.75" customHeight="1" x14ac:dyDescent="0.2">
      <c r="A53" s="79"/>
      <c r="B53" s="79" t="s">
        <v>208</v>
      </c>
      <c r="C53" s="26">
        <f>SUM(D53,G53,H53:M53)</f>
        <v>60896</v>
      </c>
      <c r="D53" s="26">
        <f>SUM(E53:F53)</f>
        <v>0</v>
      </c>
      <c r="E53" s="80"/>
      <c r="F53" s="80"/>
      <c r="G53" s="80">
        <v>0</v>
      </c>
      <c r="H53" s="80">
        <v>60896</v>
      </c>
      <c r="I53" s="80"/>
      <c r="J53" s="80"/>
      <c r="K53" s="80"/>
      <c r="L53" s="80"/>
      <c r="M53" s="80"/>
    </row>
    <row r="54" spans="1:13" s="7" customFormat="1" ht="15.75" customHeight="1" x14ac:dyDescent="0.2">
      <c r="A54" s="30" t="s">
        <v>98</v>
      </c>
      <c r="B54" s="30" t="s">
        <v>99</v>
      </c>
      <c r="C54" s="18">
        <f t="shared" ref="C54:M54" si="11">SUM(C55:C58)</f>
        <v>52255</v>
      </c>
      <c r="D54" s="18">
        <f t="shared" si="11"/>
        <v>0</v>
      </c>
      <c r="E54" s="18">
        <f t="shared" si="11"/>
        <v>0</v>
      </c>
      <c r="F54" s="18">
        <f t="shared" si="11"/>
        <v>0</v>
      </c>
      <c r="G54" s="18">
        <f t="shared" si="11"/>
        <v>44870</v>
      </c>
      <c r="H54" s="18">
        <f t="shared" si="11"/>
        <v>0</v>
      </c>
      <c r="I54" s="18">
        <f t="shared" si="11"/>
        <v>0</v>
      </c>
      <c r="J54" s="18">
        <f t="shared" si="11"/>
        <v>7385</v>
      </c>
      <c r="K54" s="18">
        <f t="shared" si="11"/>
        <v>0</v>
      </c>
      <c r="L54" s="18">
        <f t="shared" si="11"/>
        <v>0</v>
      </c>
      <c r="M54" s="18">
        <f t="shared" si="11"/>
        <v>0</v>
      </c>
    </row>
    <row r="55" spans="1:13" s="7" customFormat="1" ht="30" customHeight="1" x14ac:dyDescent="0.2">
      <c r="A55" s="20"/>
      <c r="B55" s="20" t="s">
        <v>158</v>
      </c>
      <c r="C55" s="22">
        <f>SUM(D55,G55,H55:M55)</f>
        <v>5000</v>
      </c>
      <c r="D55" s="22">
        <f>SUM(E55:F55)</f>
        <v>0</v>
      </c>
      <c r="E55" s="25"/>
      <c r="F55" s="22"/>
      <c r="G55" s="22">
        <v>5000</v>
      </c>
      <c r="H55" s="22"/>
      <c r="I55" s="22"/>
      <c r="J55" s="24"/>
      <c r="K55" s="22"/>
      <c r="L55" s="22"/>
      <c r="M55" s="22"/>
    </row>
    <row r="56" spans="1:13" s="7" customFormat="1" ht="15.75" customHeight="1" x14ac:dyDescent="0.2">
      <c r="A56" s="28"/>
      <c r="B56" s="39" t="s">
        <v>215</v>
      </c>
      <c r="C56" s="22">
        <f>SUM(D56,G56,H56:M56)</f>
        <v>19870</v>
      </c>
      <c r="D56" s="22">
        <f>SUM(E56:F56)</f>
        <v>0</v>
      </c>
      <c r="E56" s="32"/>
      <c r="F56" s="32"/>
      <c r="G56" s="24">
        <v>19870</v>
      </c>
      <c r="H56" s="32"/>
      <c r="I56" s="32"/>
      <c r="J56" s="24"/>
      <c r="K56" s="32"/>
      <c r="L56" s="32"/>
      <c r="M56" s="32"/>
    </row>
    <row r="57" spans="1:13" s="7" customFormat="1" ht="27" customHeight="1" x14ac:dyDescent="0.2">
      <c r="A57" s="28"/>
      <c r="B57" s="39" t="s">
        <v>216</v>
      </c>
      <c r="C57" s="22">
        <f>SUM(D57,G57,H57:M57)</f>
        <v>7385</v>
      </c>
      <c r="D57" s="22">
        <f>SUM(E57:F57)</f>
        <v>0</v>
      </c>
      <c r="E57" s="32"/>
      <c r="F57" s="32"/>
      <c r="G57" s="24"/>
      <c r="H57" s="32"/>
      <c r="I57" s="32"/>
      <c r="J57" s="24">
        <v>7385</v>
      </c>
      <c r="K57" s="32"/>
      <c r="L57" s="32"/>
      <c r="M57" s="32"/>
    </row>
    <row r="58" spans="1:13" s="7" customFormat="1" ht="24" customHeight="1" x14ac:dyDescent="0.2">
      <c r="A58" s="28"/>
      <c r="B58" s="39" t="s">
        <v>230</v>
      </c>
      <c r="C58" s="22">
        <f>SUM(D58,G58,H58:M58)</f>
        <v>20000</v>
      </c>
      <c r="D58" s="22">
        <f>SUM(E58:F58)</f>
        <v>0</v>
      </c>
      <c r="E58" s="32"/>
      <c r="F58" s="32"/>
      <c r="G58" s="24">
        <v>20000</v>
      </c>
      <c r="H58" s="32"/>
      <c r="I58" s="32"/>
      <c r="J58" s="24"/>
      <c r="K58" s="32"/>
      <c r="L58" s="32"/>
      <c r="M58" s="32"/>
    </row>
    <row r="59" spans="1:13" s="7" customFormat="1" ht="15.75" customHeight="1" x14ac:dyDescent="0.2">
      <c r="A59" s="30" t="s">
        <v>128</v>
      </c>
      <c r="B59" s="30" t="s">
        <v>123</v>
      </c>
      <c r="C59" s="40">
        <f>C54+C52</f>
        <v>113151</v>
      </c>
      <c r="D59" s="40">
        <f t="shared" ref="D59:M59" si="12">D54+D52</f>
        <v>0</v>
      </c>
      <c r="E59" s="40">
        <f t="shared" si="12"/>
        <v>0</v>
      </c>
      <c r="F59" s="40">
        <f t="shared" si="12"/>
        <v>0</v>
      </c>
      <c r="G59" s="40">
        <f t="shared" si="12"/>
        <v>44870</v>
      </c>
      <c r="H59" s="40">
        <f t="shared" si="12"/>
        <v>60896</v>
      </c>
      <c r="I59" s="40">
        <f t="shared" si="12"/>
        <v>0</v>
      </c>
      <c r="J59" s="40">
        <f t="shared" si="12"/>
        <v>7385</v>
      </c>
      <c r="K59" s="40">
        <f t="shared" si="12"/>
        <v>0</v>
      </c>
      <c r="L59" s="40">
        <f t="shared" si="12"/>
        <v>0</v>
      </c>
      <c r="M59" s="40">
        <f t="shared" si="12"/>
        <v>0</v>
      </c>
    </row>
    <row r="60" spans="1:13" s="7" customFormat="1" ht="36.75" customHeight="1" x14ac:dyDescent="0.2">
      <c r="A60" s="27" t="s">
        <v>110</v>
      </c>
      <c r="B60" s="27" t="s">
        <v>111</v>
      </c>
      <c r="C60" s="29">
        <f>SUM(C61:C70)</f>
        <v>178603</v>
      </c>
      <c r="D60" s="29">
        <f t="shared" ref="D60:M60" si="13">SUM(D61:D70)</f>
        <v>0</v>
      </c>
      <c r="E60" s="29">
        <f t="shared" si="13"/>
        <v>0</v>
      </c>
      <c r="F60" s="29">
        <f t="shared" si="13"/>
        <v>0</v>
      </c>
      <c r="G60" s="29">
        <f t="shared" si="13"/>
        <v>156513</v>
      </c>
      <c r="H60" s="29">
        <f t="shared" si="13"/>
        <v>0</v>
      </c>
      <c r="I60" s="29">
        <f t="shared" si="13"/>
        <v>0</v>
      </c>
      <c r="J60" s="29">
        <f t="shared" si="13"/>
        <v>22090</v>
      </c>
      <c r="K60" s="29">
        <f t="shared" si="13"/>
        <v>0</v>
      </c>
      <c r="L60" s="29">
        <f t="shared" si="13"/>
        <v>0</v>
      </c>
      <c r="M60" s="29">
        <f t="shared" si="13"/>
        <v>0</v>
      </c>
    </row>
    <row r="61" spans="1:13" s="7" customFormat="1" ht="15.75" customHeight="1" x14ac:dyDescent="0.2">
      <c r="A61" s="20"/>
      <c r="B61" s="20" t="s">
        <v>49</v>
      </c>
      <c r="C61" s="22">
        <f>SUM(D61,G61,H61:M61)</f>
        <v>24750</v>
      </c>
      <c r="D61" s="22">
        <f t="shared" ref="D61:D70" si="14">SUM(E61:F61)</f>
        <v>0</v>
      </c>
      <c r="E61" s="25"/>
      <c r="F61" s="22"/>
      <c r="G61" s="22">
        <v>19250</v>
      </c>
      <c r="H61" s="22"/>
      <c r="I61" s="22"/>
      <c r="J61" s="22">
        <v>5500</v>
      </c>
      <c r="K61" s="41"/>
      <c r="L61" s="41"/>
      <c r="M61" s="32"/>
    </row>
    <row r="62" spans="1:13" s="7" customFormat="1" ht="15.75" customHeight="1" x14ac:dyDescent="0.2">
      <c r="A62" s="20"/>
      <c r="B62" s="20" t="s">
        <v>100</v>
      </c>
      <c r="C62" s="22">
        <f t="shared" ref="C62:C70" si="15">SUM(D62,G62,H62:M62)</f>
        <v>12160</v>
      </c>
      <c r="D62" s="22">
        <f t="shared" si="14"/>
        <v>0</v>
      </c>
      <c r="E62" s="25"/>
      <c r="F62" s="22"/>
      <c r="G62" s="22">
        <v>11070</v>
      </c>
      <c r="H62" s="22"/>
      <c r="I62" s="22"/>
      <c r="J62" s="22">
        <v>1090</v>
      </c>
      <c r="K62" s="41"/>
      <c r="L62" s="41"/>
      <c r="M62" s="32"/>
    </row>
    <row r="63" spans="1:13" s="7" customFormat="1" ht="15.75" customHeight="1" x14ac:dyDescent="0.2">
      <c r="A63" s="20"/>
      <c r="B63" s="20" t="s">
        <v>97</v>
      </c>
      <c r="C63" s="22">
        <f t="shared" si="15"/>
        <v>22525</v>
      </c>
      <c r="D63" s="22">
        <f t="shared" si="14"/>
        <v>0</v>
      </c>
      <c r="E63" s="25"/>
      <c r="F63" s="22"/>
      <c r="G63" s="22">
        <v>19525</v>
      </c>
      <c r="H63" s="22"/>
      <c r="I63" s="22"/>
      <c r="J63" s="22">
        <v>3000</v>
      </c>
      <c r="K63" s="41"/>
      <c r="L63" s="41"/>
      <c r="M63" s="32"/>
    </row>
    <row r="64" spans="1:13" s="7" customFormat="1" ht="15.75" customHeight="1" x14ac:dyDescent="0.2">
      <c r="A64" s="20"/>
      <c r="B64" s="20" t="s">
        <v>96</v>
      </c>
      <c r="C64" s="22">
        <f t="shared" si="15"/>
        <v>5105</v>
      </c>
      <c r="D64" s="22">
        <f t="shared" si="14"/>
        <v>0</v>
      </c>
      <c r="E64" s="25"/>
      <c r="F64" s="22"/>
      <c r="G64" s="24">
        <v>4555</v>
      </c>
      <c r="H64" s="22"/>
      <c r="I64" s="22"/>
      <c r="J64" s="22">
        <v>550</v>
      </c>
      <c r="K64" s="41"/>
      <c r="L64" s="41"/>
      <c r="M64" s="32"/>
    </row>
    <row r="65" spans="1:13" s="7" customFormat="1" ht="15.75" customHeight="1" x14ac:dyDescent="0.2">
      <c r="A65" s="20"/>
      <c r="B65" s="20" t="s">
        <v>101</v>
      </c>
      <c r="C65" s="22">
        <f t="shared" si="15"/>
        <v>33095</v>
      </c>
      <c r="D65" s="22">
        <f t="shared" si="14"/>
        <v>0</v>
      </c>
      <c r="E65" s="25"/>
      <c r="F65" s="22"/>
      <c r="G65" s="22">
        <v>32795</v>
      </c>
      <c r="H65" s="22"/>
      <c r="I65" s="22"/>
      <c r="J65" s="22">
        <v>300</v>
      </c>
      <c r="K65" s="41"/>
      <c r="L65" s="41"/>
      <c r="M65" s="32"/>
    </row>
    <row r="66" spans="1:13" s="7" customFormat="1" ht="15.75" customHeight="1" x14ac:dyDescent="0.2">
      <c r="A66" s="28"/>
      <c r="B66" s="21" t="s">
        <v>102</v>
      </c>
      <c r="C66" s="22">
        <f t="shared" si="15"/>
        <v>19450</v>
      </c>
      <c r="D66" s="22">
        <f t="shared" si="14"/>
        <v>0</v>
      </c>
      <c r="E66" s="41"/>
      <c r="F66" s="41"/>
      <c r="G66" s="42">
        <v>18600</v>
      </c>
      <c r="H66" s="41"/>
      <c r="I66" s="41"/>
      <c r="J66" s="42">
        <v>850</v>
      </c>
      <c r="K66" s="41"/>
      <c r="L66" s="41"/>
      <c r="M66" s="32"/>
    </row>
    <row r="67" spans="1:13" s="7" customFormat="1" ht="15.75" customHeight="1" x14ac:dyDescent="0.2">
      <c r="A67" s="28"/>
      <c r="B67" s="21" t="s">
        <v>135</v>
      </c>
      <c r="C67" s="22">
        <f t="shared" si="15"/>
        <v>13055</v>
      </c>
      <c r="D67" s="22">
        <f t="shared" si="14"/>
        <v>0</v>
      </c>
      <c r="E67" s="41"/>
      <c r="F67" s="41"/>
      <c r="G67" s="42">
        <v>12555</v>
      </c>
      <c r="H67" s="41"/>
      <c r="I67" s="41"/>
      <c r="J67" s="42">
        <v>500</v>
      </c>
      <c r="K67" s="41"/>
      <c r="L67" s="41"/>
      <c r="M67" s="32"/>
    </row>
    <row r="68" spans="1:13" s="7" customFormat="1" ht="15.75" customHeight="1" x14ac:dyDescent="0.2">
      <c r="A68" s="28"/>
      <c r="B68" s="21" t="s">
        <v>136</v>
      </c>
      <c r="C68" s="22">
        <f t="shared" si="15"/>
        <v>8550</v>
      </c>
      <c r="D68" s="22">
        <f t="shared" si="14"/>
        <v>0</v>
      </c>
      <c r="E68" s="41"/>
      <c r="F68" s="41"/>
      <c r="G68" s="42">
        <v>7850</v>
      </c>
      <c r="H68" s="41"/>
      <c r="I68" s="41"/>
      <c r="J68" s="42">
        <v>700</v>
      </c>
      <c r="K68" s="41"/>
      <c r="L68" s="41"/>
      <c r="M68" s="32"/>
    </row>
    <row r="69" spans="1:13" s="7" customFormat="1" ht="15.75" customHeight="1" x14ac:dyDescent="0.2">
      <c r="A69" s="28"/>
      <c r="B69" s="21" t="s">
        <v>88</v>
      </c>
      <c r="C69" s="22">
        <f t="shared" si="15"/>
        <v>25293</v>
      </c>
      <c r="D69" s="22">
        <f t="shared" si="14"/>
        <v>0</v>
      </c>
      <c r="E69" s="41"/>
      <c r="F69" s="41"/>
      <c r="G69" s="42">
        <v>15693</v>
      </c>
      <c r="H69" s="41"/>
      <c r="I69" s="41"/>
      <c r="J69" s="42">
        <v>9600</v>
      </c>
      <c r="K69" s="41"/>
      <c r="L69" s="41"/>
      <c r="M69" s="32"/>
    </row>
    <row r="70" spans="1:13" s="7" customFormat="1" ht="15.75" customHeight="1" x14ac:dyDescent="0.2">
      <c r="A70" s="28"/>
      <c r="B70" s="21" t="s">
        <v>109</v>
      </c>
      <c r="C70" s="22">
        <f t="shared" si="15"/>
        <v>14620</v>
      </c>
      <c r="D70" s="22">
        <f t="shared" si="14"/>
        <v>0</v>
      </c>
      <c r="E70" s="41"/>
      <c r="F70" s="41"/>
      <c r="G70" s="42">
        <v>14620</v>
      </c>
      <c r="H70" s="41"/>
      <c r="I70" s="41"/>
      <c r="J70" s="42"/>
      <c r="K70" s="41"/>
      <c r="L70" s="41"/>
      <c r="M70" s="32"/>
    </row>
    <row r="71" spans="1:13" s="7" customFormat="1" ht="15.75" customHeight="1" x14ac:dyDescent="0.2">
      <c r="A71" s="27" t="s">
        <v>103</v>
      </c>
      <c r="B71" s="27" t="s">
        <v>104</v>
      </c>
      <c r="C71" s="29">
        <f t="shared" ref="C71:M71" si="16">SUM(C72:C77)</f>
        <v>2363710</v>
      </c>
      <c r="D71" s="29">
        <f t="shared" si="16"/>
        <v>129569</v>
      </c>
      <c r="E71" s="29">
        <f t="shared" si="16"/>
        <v>104415</v>
      </c>
      <c r="F71" s="29">
        <f t="shared" si="16"/>
        <v>25154</v>
      </c>
      <c r="G71" s="29">
        <f t="shared" si="16"/>
        <v>166050</v>
      </c>
      <c r="H71" s="29">
        <f t="shared" si="16"/>
        <v>6000</v>
      </c>
      <c r="I71" s="29">
        <f t="shared" si="16"/>
        <v>0</v>
      </c>
      <c r="J71" s="29">
        <f t="shared" si="16"/>
        <v>1775164</v>
      </c>
      <c r="K71" s="29">
        <f t="shared" si="16"/>
        <v>0</v>
      </c>
      <c r="L71" s="29">
        <f t="shared" si="16"/>
        <v>286927</v>
      </c>
      <c r="M71" s="29">
        <f t="shared" si="16"/>
        <v>0</v>
      </c>
    </row>
    <row r="72" spans="1:13" s="7" customFormat="1" ht="15.75" customHeight="1" x14ac:dyDescent="0.2">
      <c r="A72" s="20"/>
      <c r="B72" s="21" t="s">
        <v>171</v>
      </c>
      <c r="C72" s="24">
        <f t="shared" ref="C72:C77" si="17">SUM(D72,G72,H72:M72)</f>
        <v>207887</v>
      </c>
      <c r="D72" s="24">
        <f>SUM(E72:F72)</f>
        <v>127087</v>
      </c>
      <c r="E72" s="23">
        <v>102415</v>
      </c>
      <c r="F72" s="24">
        <v>24672</v>
      </c>
      <c r="G72" s="24">
        <v>50000</v>
      </c>
      <c r="H72" s="24">
        <v>6000</v>
      </c>
      <c r="I72" s="24"/>
      <c r="J72" s="24">
        <v>24800</v>
      </c>
      <c r="K72" s="24"/>
      <c r="L72" s="41"/>
      <c r="M72" s="32"/>
    </row>
    <row r="73" spans="1:13" s="7" customFormat="1" ht="15.75" customHeight="1" x14ac:dyDescent="0.2">
      <c r="A73" s="20"/>
      <c r="B73" s="20" t="s">
        <v>205</v>
      </c>
      <c r="C73" s="22">
        <f t="shared" si="17"/>
        <v>1250364</v>
      </c>
      <c r="D73" s="22">
        <f t="shared" ref="D73:D74" si="18">SUM(E73:F73)</f>
        <v>0</v>
      </c>
      <c r="E73" s="25"/>
      <c r="F73" s="22"/>
      <c r="G73" s="22"/>
      <c r="H73" s="22"/>
      <c r="I73" s="22"/>
      <c r="J73" s="22">
        <v>1250364</v>
      </c>
      <c r="K73" s="22"/>
      <c r="L73" s="41"/>
      <c r="M73" s="32"/>
    </row>
    <row r="74" spans="1:13" s="7" customFormat="1" ht="15.75" hidden="1" customHeight="1" x14ac:dyDescent="0.2">
      <c r="A74" s="20"/>
      <c r="B74" s="20" t="s">
        <v>228</v>
      </c>
      <c r="C74" s="22">
        <f t="shared" si="17"/>
        <v>0</v>
      </c>
      <c r="D74" s="22">
        <f t="shared" si="18"/>
        <v>0</v>
      </c>
      <c r="E74" s="25"/>
      <c r="F74" s="22"/>
      <c r="G74" s="22"/>
      <c r="H74" s="22"/>
      <c r="I74" s="22"/>
      <c r="J74" s="22"/>
      <c r="K74" s="22"/>
      <c r="L74" s="41"/>
      <c r="M74" s="32"/>
    </row>
    <row r="75" spans="1:13" s="7" customFormat="1" ht="15.75" customHeight="1" x14ac:dyDescent="0.2">
      <c r="A75" s="20"/>
      <c r="B75" s="20" t="s">
        <v>194</v>
      </c>
      <c r="C75" s="22">
        <f t="shared" si="17"/>
        <v>305459</v>
      </c>
      <c r="D75" s="22">
        <f>SUM(E75:F75)</f>
        <v>2482</v>
      </c>
      <c r="E75" s="25">
        <v>2000</v>
      </c>
      <c r="F75" s="22">
        <v>482</v>
      </c>
      <c r="G75" s="22">
        <v>16050</v>
      </c>
      <c r="H75" s="22"/>
      <c r="I75" s="22"/>
      <c r="J75" s="22"/>
      <c r="K75" s="22"/>
      <c r="L75" s="42">
        <v>286927</v>
      </c>
      <c r="M75" s="24"/>
    </row>
    <row r="76" spans="1:13" s="7" customFormat="1" ht="15.75" customHeight="1" x14ac:dyDescent="0.2">
      <c r="A76" s="20"/>
      <c r="B76" s="20" t="s">
        <v>246</v>
      </c>
      <c r="C76" s="22">
        <f t="shared" si="17"/>
        <v>100000</v>
      </c>
      <c r="D76" s="22">
        <f t="shared" ref="D76:D77" si="19">SUM(E76:F76)</f>
        <v>0</v>
      </c>
      <c r="E76" s="25"/>
      <c r="F76" s="22"/>
      <c r="G76" s="22">
        <v>100000</v>
      </c>
      <c r="H76" s="22"/>
      <c r="I76" s="22"/>
      <c r="J76" s="22"/>
      <c r="K76" s="22"/>
      <c r="L76" s="42"/>
      <c r="M76" s="24"/>
    </row>
    <row r="77" spans="1:13" s="7" customFormat="1" ht="15.75" customHeight="1" x14ac:dyDescent="0.2">
      <c r="A77" s="20"/>
      <c r="B77" s="20" t="s">
        <v>227</v>
      </c>
      <c r="C77" s="22">
        <f t="shared" si="17"/>
        <v>500000</v>
      </c>
      <c r="D77" s="22">
        <f t="shared" si="19"/>
        <v>0</v>
      </c>
      <c r="E77" s="25"/>
      <c r="F77" s="22"/>
      <c r="G77" s="22"/>
      <c r="H77" s="22"/>
      <c r="I77" s="22"/>
      <c r="J77" s="22">
        <v>500000</v>
      </c>
      <c r="K77" s="22"/>
      <c r="L77" s="42"/>
      <c r="M77" s="24"/>
    </row>
    <row r="78" spans="1:13" s="7" customFormat="1" ht="15.75" customHeight="1" x14ac:dyDescent="0.2">
      <c r="A78" s="27" t="s">
        <v>105</v>
      </c>
      <c r="B78" s="27" t="s">
        <v>106</v>
      </c>
      <c r="C78" s="29">
        <f t="shared" ref="C78:M78" si="20">SUM(C79:C79)</f>
        <v>85282</v>
      </c>
      <c r="D78" s="29">
        <f t="shared" si="20"/>
        <v>0</v>
      </c>
      <c r="E78" s="29">
        <f t="shared" si="20"/>
        <v>0</v>
      </c>
      <c r="F78" s="29">
        <f t="shared" si="20"/>
        <v>0</v>
      </c>
      <c r="G78" s="29">
        <f t="shared" si="20"/>
        <v>0</v>
      </c>
      <c r="H78" s="29">
        <f t="shared" si="20"/>
        <v>80000</v>
      </c>
      <c r="I78" s="29">
        <f t="shared" si="20"/>
        <v>0</v>
      </c>
      <c r="J78" s="29">
        <f t="shared" si="20"/>
        <v>5282</v>
      </c>
      <c r="K78" s="29">
        <f t="shared" si="20"/>
        <v>0</v>
      </c>
      <c r="L78" s="29">
        <f t="shared" si="20"/>
        <v>0</v>
      </c>
      <c r="M78" s="29">
        <f t="shared" si="20"/>
        <v>0</v>
      </c>
    </row>
    <row r="79" spans="1:13" s="7" customFormat="1" ht="29.25" customHeight="1" x14ac:dyDescent="0.2">
      <c r="A79" s="20"/>
      <c r="B79" s="20" t="s">
        <v>146</v>
      </c>
      <c r="C79" s="22">
        <f>SUM(D79,G79,H79:M79)</f>
        <v>85282</v>
      </c>
      <c r="D79" s="22">
        <f>SUM(E79:F79)</f>
        <v>0</v>
      </c>
      <c r="E79" s="25"/>
      <c r="F79" s="22"/>
      <c r="G79" s="22"/>
      <c r="H79" s="24">
        <v>80000</v>
      </c>
      <c r="I79" s="22"/>
      <c r="J79" s="22">
        <v>5282</v>
      </c>
      <c r="K79" s="22"/>
      <c r="L79" s="41"/>
      <c r="M79" s="32"/>
    </row>
    <row r="80" spans="1:13" s="7" customFormat="1" ht="15.75" customHeight="1" x14ac:dyDescent="0.2">
      <c r="A80" s="27" t="s">
        <v>107</v>
      </c>
      <c r="B80" s="27" t="s">
        <v>108</v>
      </c>
      <c r="C80" s="29">
        <f t="shared" ref="C80:M80" si="21">SUM(C81:C83)</f>
        <v>275396</v>
      </c>
      <c r="D80" s="29">
        <f t="shared" si="21"/>
        <v>0</v>
      </c>
      <c r="E80" s="29">
        <f t="shared" si="21"/>
        <v>0</v>
      </c>
      <c r="F80" s="29">
        <f t="shared" si="21"/>
        <v>0</v>
      </c>
      <c r="G80" s="29">
        <f t="shared" si="21"/>
        <v>275396</v>
      </c>
      <c r="H80" s="29">
        <f t="shared" si="21"/>
        <v>0</v>
      </c>
      <c r="I80" s="29">
        <f t="shared" si="21"/>
        <v>0</v>
      </c>
      <c r="J80" s="29">
        <f t="shared" si="21"/>
        <v>0</v>
      </c>
      <c r="K80" s="29">
        <f t="shared" si="21"/>
        <v>0</v>
      </c>
      <c r="L80" s="29">
        <f t="shared" si="21"/>
        <v>0</v>
      </c>
      <c r="M80" s="29">
        <f t="shared" si="21"/>
        <v>0</v>
      </c>
    </row>
    <row r="81" spans="1:13" s="7" customFormat="1" ht="15.75" customHeight="1" x14ac:dyDescent="0.2">
      <c r="A81" s="20"/>
      <c r="B81" s="20" t="s">
        <v>147</v>
      </c>
      <c r="C81" s="22">
        <f>SUM(D81,G81,H81:M81)</f>
        <v>43324</v>
      </c>
      <c r="D81" s="22">
        <f>SUM(E81:F81)</f>
        <v>0</v>
      </c>
      <c r="E81" s="25"/>
      <c r="F81" s="22"/>
      <c r="G81" s="22">
        <v>43324</v>
      </c>
      <c r="H81" s="22"/>
      <c r="I81" s="22"/>
      <c r="J81" s="22"/>
      <c r="K81" s="41"/>
      <c r="L81" s="41"/>
      <c r="M81" s="32"/>
    </row>
    <row r="82" spans="1:13" s="7" customFormat="1" ht="15.75" customHeight="1" x14ac:dyDescent="0.2">
      <c r="A82" s="20"/>
      <c r="B82" s="20" t="s">
        <v>148</v>
      </c>
      <c r="C82" s="22">
        <f>SUM(D82,G82,H82:M82)</f>
        <v>60672</v>
      </c>
      <c r="D82" s="22">
        <f>SUM(E82:F82)</f>
        <v>0</v>
      </c>
      <c r="E82" s="25"/>
      <c r="F82" s="22"/>
      <c r="G82" s="24">
        <v>60672</v>
      </c>
      <c r="H82" s="43"/>
      <c r="I82" s="22"/>
      <c r="J82" s="22"/>
      <c r="K82" s="41"/>
      <c r="L82" s="41"/>
      <c r="M82" s="32"/>
    </row>
    <row r="83" spans="1:13" s="7" customFormat="1" ht="27" customHeight="1" x14ac:dyDescent="0.2">
      <c r="A83" s="20"/>
      <c r="B83" s="20" t="s">
        <v>149</v>
      </c>
      <c r="C83" s="22">
        <f>SUM(D83,G83,H83:M83)</f>
        <v>171400</v>
      </c>
      <c r="D83" s="22">
        <f>SUM(E83:F83)</f>
        <v>0</v>
      </c>
      <c r="E83" s="25"/>
      <c r="F83" s="22"/>
      <c r="G83" s="22">
        <v>171400</v>
      </c>
      <c r="H83" s="22"/>
      <c r="I83" s="22"/>
      <c r="J83" s="22"/>
      <c r="K83" s="41"/>
      <c r="L83" s="41"/>
      <c r="M83" s="32"/>
    </row>
    <row r="84" spans="1:13" s="7" customFormat="1" ht="25.5" customHeight="1" x14ac:dyDescent="0.2">
      <c r="A84" s="27" t="s">
        <v>110</v>
      </c>
      <c r="B84" s="27" t="s">
        <v>111</v>
      </c>
      <c r="C84" s="29">
        <f>SUM(C85:C99)</f>
        <v>1805166</v>
      </c>
      <c r="D84" s="29">
        <f t="shared" ref="D84:M84" si="22">SUM(D85:D99)</f>
        <v>116588</v>
      </c>
      <c r="E84" s="29">
        <f t="shared" si="22"/>
        <v>93954</v>
      </c>
      <c r="F84" s="29">
        <f t="shared" si="22"/>
        <v>22634</v>
      </c>
      <c r="G84" s="29">
        <f t="shared" si="22"/>
        <v>669043</v>
      </c>
      <c r="H84" s="29">
        <f t="shared" si="22"/>
        <v>884765</v>
      </c>
      <c r="I84" s="29">
        <f t="shared" si="22"/>
        <v>0</v>
      </c>
      <c r="J84" s="29">
        <f t="shared" si="22"/>
        <v>134770</v>
      </c>
      <c r="K84" s="29">
        <f t="shared" si="22"/>
        <v>0</v>
      </c>
      <c r="L84" s="29">
        <f t="shared" si="22"/>
        <v>0</v>
      </c>
      <c r="M84" s="29">
        <f t="shared" si="22"/>
        <v>0</v>
      </c>
    </row>
    <row r="85" spans="1:13" s="7" customFormat="1" ht="15.75" customHeight="1" x14ac:dyDescent="0.2">
      <c r="A85" s="27"/>
      <c r="B85" s="20" t="s">
        <v>143</v>
      </c>
      <c r="C85" s="22">
        <f t="shared" ref="C85:C99" si="23">SUM(D85,G85,H85:M85)</f>
        <v>98000</v>
      </c>
      <c r="D85" s="22">
        <f t="shared" ref="D85:D99" si="24">SUM(E85:F85)</f>
        <v>0</v>
      </c>
      <c r="E85" s="31"/>
      <c r="F85" s="29"/>
      <c r="G85" s="22">
        <v>78000</v>
      </c>
      <c r="H85" s="29"/>
      <c r="I85" s="29"/>
      <c r="J85" s="22">
        <v>20000</v>
      </c>
      <c r="K85" s="29"/>
      <c r="L85" s="29"/>
      <c r="M85" s="29"/>
    </row>
    <row r="86" spans="1:13" s="7" customFormat="1" ht="15.75" customHeight="1" x14ac:dyDescent="0.2">
      <c r="A86" s="22"/>
      <c r="B86" s="22" t="s">
        <v>150</v>
      </c>
      <c r="C86" s="22">
        <f t="shared" si="23"/>
        <v>15867</v>
      </c>
      <c r="D86" s="22">
        <f t="shared" si="24"/>
        <v>0</v>
      </c>
      <c r="E86" s="25"/>
      <c r="F86" s="22"/>
      <c r="G86" s="22">
        <v>15867</v>
      </c>
      <c r="H86" s="22"/>
      <c r="I86" s="22"/>
      <c r="J86" s="22"/>
      <c r="K86" s="22"/>
      <c r="L86" s="22"/>
      <c r="M86" s="22"/>
    </row>
    <row r="87" spans="1:13" s="7" customFormat="1" ht="15.75" customHeight="1" x14ac:dyDescent="0.2">
      <c r="A87" s="22"/>
      <c r="B87" s="20" t="s">
        <v>144</v>
      </c>
      <c r="C87" s="22">
        <f>SUM(D87,G87,H87:M87)</f>
        <v>21500</v>
      </c>
      <c r="D87" s="22">
        <f>SUM(E87:F87)</f>
        <v>0</v>
      </c>
      <c r="E87" s="25"/>
      <c r="F87" s="22"/>
      <c r="G87" s="22"/>
      <c r="H87" s="22">
        <v>21500</v>
      </c>
      <c r="I87" s="22"/>
      <c r="J87" s="22"/>
      <c r="K87" s="22"/>
      <c r="L87" s="22"/>
      <c r="M87" s="22"/>
    </row>
    <row r="88" spans="1:13" s="7" customFormat="1" ht="15.75" customHeight="1" x14ac:dyDescent="0.2">
      <c r="A88" s="22"/>
      <c r="B88" s="22" t="s">
        <v>170</v>
      </c>
      <c r="C88" s="22">
        <f>SUM(D88,G88,H88:M88)</f>
        <v>116588</v>
      </c>
      <c r="D88" s="22">
        <f>SUM(E88:F88)</f>
        <v>116588</v>
      </c>
      <c r="E88" s="23">
        <v>93954</v>
      </c>
      <c r="F88" s="24">
        <v>22634</v>
      </c>
      <c r="G88" s="22"/>
      <c r="H88" s="22"/>
      <c r="I88" s="22"/>
      <c r="J88" s="22"/>
      <c r="K88" s="22"/>
      <c r="L88" s="22"/>
      <c r="M88" s="22"/>
    </row>
    <row r="89" spans="1:13" s="7" customFormat="1" ht="15.75" customHeight="1" x14ac:dyDescent="0.2">
      <c r="A89" s="22"/>
      <c r="B89" s="22" t="s">
        <v>151</v>
      </c>
      <c r="C89" s="22">
        <f t="shared" si="23"/>
        <v>274546</v>
      </c>
      <c r="D89" s="22">
        <f t="shared" si="24"/>
        <v>0</v>
      </c>
      <c r="E89" s="25"/>
      <c r="F89" s="22"/>
      <c r="G89" s="24">
        <v>159776</v>
      </c>
      <c r="H89" s="22"/>
      <c r="I89" s="22"/>
      <c r="J89" s="22">
        <v>114770</v>
      </c>
      <c r="K89" s="22"/>
      <c r="L89" s="22"/>
      <c r="M89" s="22"/>
    </row>
    <row r="90" spans="1:13" s="7" customFormat="1" ht="15.75" customHeight="1" x14ac:dyDescent="0.2">
      <c r="A90" s="22"/>
      <c r="B90" s="22" t="s">
        <v>154</v>
      </c>
      <c r="C90" s="22">
        <f t="shared" si="23"/>
        <v>12781</v>
      </c>
      <c r="D90" s="22">
        <f>SUM(E90:F90)</f>
        <v>0</v>
      </c>
      <c r="E90" s="25"/>
      <c r="F90" s="22"/>
      <c r="G90" s="22"/>
      <c r="H90" s="22">
        <v>12781</v>
      </c>
      <c r="I90" s="22"/>
      <c r="J90" s="22"/>
      <c r="K90" s="22"/>
      <c r="L90" s="22"/>
      <c r="M90" s="22"/>
    </row>
    <row r="91" spans="1:13" s="7" customFormat="1" ht="15.75" customHeight="1" x14ac:dyDescent="0.2">
      <c r="A91" s="22"/>
      <c r="B91" s="20" t="s">
        <v>169</v>
      </c>
      <c r="C91" s="22">
        <f t="shared" si="23"/>
        <v>17305</v>
      </c>
      <c r="D91" s="22">
        <f>SUM(E91:F91)</f>
        <v>0</v>
      </c>
      <c r="E91" s="25"/>
      <c r="F91" s="22"/>
      <c r="G91" s="24"/>
      <c r="H91" s="22">
        <v>17305</v>
      </c>
      <c r="I91" s="22"/>
      <c r="J91" s="22"/>
      <c r="K91" s="22"/>
      <c r="L91" s="22"/>
      <c r="M91" s="22"/>
    </row>
    <row r="92" spans="1:13" s="7" customFormat="1" ht="15.75" customHeight="1" x14ac:dyDescent="0.2">
      <c r="A92" s="22"/>
      <c r="B92" s="22" t="s">
        <v>155</v>
      </c>
      <c r="C92" s="22">
        <f t="shared" si="23"/>
        <v>220694</v>
      </c>
      <c r="D92" s="22">
        <f>SUM(E92:F92)</f>
        <v>0</v>
      </c>
      <c r="E92" s="25"/>
      <c r="F92" s="22"/>
      <c r="G92" s="22"/>
      <c r="H92" s="24">
        <v>220694</v>
      </c>
      <c r="I92" s="22"/>
      <c r="J92" s="22"/>
      <c r="K92" s="22"/>
      <c r="L92" s="22"/>
      <c r="M92" s="22"/>
    </row>
    <row r="93" spans="1:13" s="7" customFormat="1" ht="15.75" customHeight="1" x14ac:dyDescent="0.2">
      <c r="A93" s="22"/>
      <c r="B93" s="44" t="s">
        <v>152</v>
      </c>
      <c r="C93" s="22">
        <f t="shared" si="23"/>
        <v>419646</v>
      </c>
      <c r="D93" s="22">
        <f t="shared" si="24"/>
        <v>0</v>
      </c>
      <c r="E93" s="25"/>
      <c r="F93" s="22"/>
      <c r="G93" s="22"/>
      <c r="H93" s="22">
        <v>419646</v>
      </c>
      <c r="I93" s="22"/>
      <c r="J93" s="22"/>
      <c r="K93" s="22"/>
      <c r="L93" s="22"/>
      <c r="M93" s="22"/>
    </row>
    <row r="94" spans="1:13" s="7" customFormat="1" ht="15.75" hidden="1" customHeight="1" x14ac:dyDescent="0.2">
      <c r="A94" s="22"/>
      <c r="B94" s="45" t="s">
        <v>206</v>
      </c>
      <c r="C94" s="24">
        <f t="shared" si="23"/>
        <v>0</v>
      </c>
      <c r="D94" s="22">
        <f t="shared" si="24"/>
        <v>0</v>
      </c>
      <c r="E94" s="25"/>
      <c r="F94" s="22"/>
      <c r="G94" s="24"/>
      <c r="H94" s="22"/>
      <c r="I94" s="22"/>
      <c r="J94" s="22"/>
      <c r="K94" s="22"/>
      <c r="L94" s="22"/>
      <c r="M94" s="22"/>
    </row>
    <row r="95" spans="1:13" s="7" customFormat="1" ht="15.75" customHeight="1" x14ac:dyDescent="0.2">
      <c r="A95" s="22"/>
      <c r="B95" s="46" t="s">
        <v>145</v>
      </c>
      <c r="C95" s="24">
        <f t="shared" si="23"/>
        <v>20252</v>
      </c>
      <c r="D95" s="22">
        <f t="shared" si="24"/>
        <v>0</v>
      </c>
      <c r="E95" s="23"/>
      <c r="F95" s="24"/>
      <c r="G95" s="24"/>
      <c r="H95" s="24">
        <v>20252</v>
      </c>
      <c r="I95" s="22"/>
      <c r="J95" s="22"/>
      <c r="K95" s="22"/>
      <c r="L95" s="22"/>
      <c r="M95" s="22"/>
    </row>
    <row r="96" spans="1:13" s="7" customFormat="1" ht="15.75" customHeight="1" x14ac:dyDescent="0.2">
      <c r="A96" s="20"/>
      <c r="B96" s="46" t="s">
        <v>153</v>
      </c>
      <c r="C96" s="22">
        <f t="shared" si="23"/>
        <v>172587</v>
      </c>
      <c r="D96" s="22">
        <f t="shared" si="24"/>
        <v>0</v>
      </c>
      <c r="E96" s="25"/>
      <c r="F96" s="22"/>
      <c r="G96" s="22"/>
      <c r="H96" s="22">
        <v>172587</v>
      </c>
      <c r="I96" s="22"/>
      <c r="J96" s="22"/>
      <c r="K96" s="41"/>
      <c r="L96" s="41"/>
      <c r="M96" s="32"/>
    </row>
    <row r="97" spans="1:14" s="7" customFormat="1" ht="29.25" hidden="1" customHeight="1" x14ac:dyDescent="0.2">
      <c r="A97" s="20"/>
      <c r="B97" s="46" t="s">
        <v>186</v>
      </c>
      <c r="C97" s="22">
        <f t="shared" si="23"/>
        <v>0</v>
      </c>
      <c r="D97" s="22">
        <f t="shared" si="24"/>
        <v>0</v>
      </c>
      <c r="E97" s="25"/>
      <c r="F97" s="22"/>
      <c r="G97" s="22"/>
      <c r="H97" s="22"/>
      <c r="I97" s="22"/>
      <c r="J97" s="22"/>
      <c r="K97" s="41"/>
      <c r="L97" s="41"/>
      <c r="M97" s="32"/>
    </row>
    <row r="98" spans="1:14" s="7" customFormat="1" ht="27" customHeight="1" x14ac:dyDescent="0.2">
      <c r="A98" s="20"/>
      <c r="B98" s="20" t="s">
        <v>222</v>
      </c>
      <c r="C98" s="22">
        <f t="shared" si="23"/>
        <v>0</v>
      </c>
      <c r="D98" s="22">
        <f t="shared" si="24"/>
        <v>0</v>
      </c>
      <c r="E98" s="25"/>
      <c r="F98" s="22"/>
      <c r="G98" s="22"/>
      <c r="H98" s="22"/>
      <c r="I98" s="22"/>
      <c r="J98" s="22"/>
      <c r="K98" s="41"/>
      <c r="L98" s="41"/>
      <c r="M98" s="32"/>
    </row>
    <row r="99" spans="1:14" s="7" customFormat="1" ht="24.75" customHeight="1" x14ac:dyDescent="0.2">
      <c r="A99" s="70"/>
      <c r="B99" s="95" t="s">
        <v>233</v>
      </c>
      <c r="C99" s="26">
        <f t="shared" si="23"/>
        <v>415400</v>
      </c>
      <c r="D99" s="26">
        <f t="shared" si="24"/>
        <v>0</v>
      </c>
      <c r="E99" s="71"/>
      <c r="F99" s="26"/>
      <c r="G99" s="26">
        <v>415400</v>
      </c>
      <c r="H99" s="26"/>
      <c r="I99" s="26"/>
      <c r="J99" s="26"/>
      <c r="K99" s="72"/>
      <c r="L99" s="72"/>
      <c r="M99" s="73"/>
      <c r="N99" s="92"/>
    </row>
    <row r="100" spans="1:14" s="12" customFormat="1" ht="15.75" customHeight="1" x14ac:dyDescent="0.2">
      <c r="A100" s="30" t="s">
        <v>129</v>
      </c>
      <c r="B100" s="30" t="s">
        <v>123</v>
      </c>
      <c r="C100" s="18">
        <f t="shared" ref="C100:M100" si="25">C84+C80+C78+C71+C60</f>
        <v>4708157</v>
      </c>
      <c r="D100" s="18">
        <f t="shared" si="25"/>
        <v>246157</v>
      </c>
      <c r="E100" s="18">
        <f t="shared" si="25"/>
        <v>198369</v>
      </c>
      <c r="F100" s="18">
        <f t="shared" si="25"/>
        <v>47788</v>
      </c>
      <c r="G100" s="18">
        <f t="shared" si="25"/>
        <v>1267002</v>
      </c>
      <c r="H100" s="18">
        <f t="shared" si="25"/>
        <v>970765</v>
      </c>
      <c r="I100" s="18">
        <f t="shared" si="25"/>
        <v>0</v>
      </c>
      <c r="J100" s="18">
        <f t="shared" si="25"/>
        <v>1937306</v>
      </c>
      <c r="K100" s="18">
        <f t="shared" si="25"/>
        <v>0</v>
      </c>
      <c r="L100" s="18">
        <f t="shared" si="25"/>
        <v>286927</v>
      </c>
      <c r="M100" s="18">
        <f t="shared" si="25"/>
        <v>0</v>
      </c>
    </row>
    <row r="101" spans="1:14" s="7" customFormat="1" ht="15.75" customHeight="1" x14ac:dyDescent="0.2">
      <c r="A101" s="30" t="s">
        <v>130</v>
      </c>
      <c r="B101" s="30" t="s">
        <v>24</v>
      </c>
      <c r="C101" s="47">
        <f t="shared" ref="C101:M101" si="26">SUM(C102:C108)</f>
        <v>56818</v>
      </c>
      <c r="D101" s="47">
        <f t="shared" si="26"/>
        <v>7500</v>
      </c>
      <c r="E101" s="47">
        <f t="shared" si="26"/>
        <v>6000</v>
      </c>
      <c r="F101" s="47">
        <f t="shared" si="26"/>
        <v>1500</v>
      </c>
      <c r="G101" s="47">
        <f t="shared" si="26"/>
        <v>49318</v>
      </c>
      <c r="H101" s="47">
        <f t="shared" si="26"/>
        <v>0</v>
      </c>
      <c r="I101" s="47">
        <f t="shared" si="26"/>
        <v>0</v>
      </c>
      <c r="J101" s="47">
        <f t="shared" si="26"/>
        <v>0</v>
      </c>
      <c r="K101" s="47">
        <f t="shared" si="26"/>
        <v>0</v>
      </c>
      <c r="L101" s="47">
        <f t="shared" si="26"/>
        <v>0</v>
      </c>
      <c r="M101" s="47">
        <f t="shared" si="26"/>
        <v>0</v>
      </c>
    </row>
    <row r="102" spans="1:14" s="7" customFormat="1" ht="15.75" customHeight="1" x14ac:dyDescent="0.2">
      <c r="A102" s="27"/>
      <c r="B102" s="21" t="s">
        <v>49</v>
      </c>
      <c r="C102" s="22">
        <f t="shared" ref="C102:C108" si="27">SUM(D102,G102,H102:M102)</f>
        <v>4560</v>
      </c>
      <c r="D102" s="22">
        <f t="shared" ref="D102:D108" si="28">SUM(E102:F102)</f>
        <v>0</v>
      </c>
      <c r="E102" s="22"/>
      <c r="F102" s="22"/>
      <c r="G102" s="22">
        <v>4560</v>
      </c>
      <c r="H102" s="22"/>
      <c r="I102" s="22"/>
      <c r="J102" s="22"/>
      <c r="K102" s="22"/>
      <c r="L102" s="22"/>
      <c r="M102" s="22"/>
    </row>
    <row r="103" spans="1:14" s="7" customFormat="1" ht="15.75" customHeight="1" x14ac:dyDescent="0.2">
      <c r="A103" s="27"/>
      <c r="B103" s="21" t="s">
        <v>89</v>
      </c>
      <c r="C103" s="22">
        <f t="shared" si="27"/>
        <v>6790</v>
      </c>
      <c r="D103" s="22">
        <f t="shared" si="28"/>
        <v>0</v>
      </c>
      <c r="E103" s="22"/>
      <c r="F103" s="22"/>
      <c r="G103" s="22">
        <v>6790</v>
      </c>
      <c r="H103" s="22"/>
      <c r="I103" s="22"/>
      <c r="J103" s="22"/>
      <c r="K103" s="22"/>
      <c r="L103" s="22"/>
      <c r="M103" s="22"/>
    </row>
    <row r="104" spans="1:14" s="7" customFormat="1" ht="15.75" customHeight="1" x14ac:dyDescent="0.2">
      <c r="A104" s="27"/>
      <c r="B104" s="21" t="s">
        <v>109</v>
      </c>
      <c r="C104" s="22">
        <f t="shared" si="27"/>
        <v>5250</v>
      </c>
      <c r="D104" s="22">
        <f t="shared" si="28"/>
        <v>0</v>
      </c>
      <c r="E104" s="22"/>
      <c r="F104" s="22"/>
      <c r="G104" s="22">
        <v>5250</v>
      </c>
      <c r="H104" s="22"/>
      <c r="I104" s="22"/>
      <c r="J104" s="22"/>
      <c r="K104" s="22"/>
      <c r="L104" s="22"/>
      <c r="M104" s="22"/>
    </row>
    <row r="105" spans="1:14" s="7" customFormat="1" ht="15.75" customHeight="1" x14ac:dyDescent="0.2">
      <c r="A105" s="27"/>
      <c r="B105" s="21" t="s">
        <v>100</v>
      </c>
      <c r="C105" s="22">
        <f t="shared" si="27"/>
        <v>4720</v>
      </c>
      <c r="D105" s="22">
        <f t="shared" si="28"/>
        <v>0</v>
      </c>
      <c r="E105" s="22"/>
      <c r="F105" s="22"/>
      <c r="G105" s="24">
        <v>4720</v>
      </c>
      <c r="H105" s="22"/>
      <c r="I105" s="22"/>
      <c r="J105" s="22"/>
      <c r="K105" s="22"/>
      <c r="L105" s="22"/>
      <c r="M105" s="22"/>
    </row>
    <row r="106" spans="1:14" s="7" customFormat="1" ht="15.75" customHeight="1" x14ac:dyDescent="0.2">
      <c r="A106" s="27"/>
      <c r="B106" s="21" t="s">
        <v>135</v>
      </c>
      <c r="C106" s="22">
        <f t="shared" si="27"/>
        <v>2200</v>
      </c>
      <c r="D106" s="22">
        <f t="shared" si="28"/>
        <v>0</v>
      </c>
      <c r="E106" s="22"/>
      <c r="F106" s="22"/>
      <c r="G106" s="22">
        <v>2200</v>
      </c>
      <c r="H106" s="22"/>
      <c r="I106" s="22"/>
      <c r="J106" s="22"/>
      <c r="K106" s="22"/>
      <c r="L106" s="22"/>
      <c r="M106" s="22"/>
    </row>
    <row r="107" spans="1:14" s="7" customFormat="1" ht="15.75" customHeight="1" x14ac:dyDescent="0.2">
      <c r="A107" s="27"/>
      <c r="B107" s="21" t="s">
        <v>88</v>
      </c>
      <c r="C107" s="22">
        <f t="shared" si="27"/>
        <v>3073</v>
      </c>
      <c r="D107" s="22">
        <f t="shared" si="28"/>
        <v>0</v>
      </c>
      <c r="E107" s="22"/>
      <c r="F107" s="22"/>
      <c r="G107" s="22">
        <v>3073</v>
      </c>
      <c r="H107" s="22"/>
      <c r="I107" s="22"/>
      <c r="J107" s="22"/>
      <c r="K107" s="22"/>
      <c r="L107" s="22"/>
      <c r="M107" s="22"/>
    </row>
    <row r="108" spans="1:14" s="7" customFormat="1" ht="29.25" customHeight="1" x14ac:dyDescent="0.2">
      <c r="A108" s="27"/>
      <c r="B108" s="21" t="s">
        <v>193</v>
      </c>
      <c r="C108" s="22">
        <f t="shared" si="27"/>
        <v>30225</v>
      </c>
      <c r="D108" s="22">
        <f t="shared" si="28"/>
        <v>7500</v>
      </c>
      <c r="E108" s="22">
        <v>6000</v>
      </c>
      <c r="F108" s="22">
        <v>1500</v>
      </c>
      <c r="G108" s="22">
        <v>22725</v>
      </c>
      <c r="H108" s="22"/>
      <c r="I108" s="22"/>
      <c r="J108" s="22"/>
      <c r="K108" s="22"/>
      <c r="L108" s="22"/>
      <c r="M108" s="22"/>
    </row>
    <row r="109" spans="1:14" s="7" customFormat="1" ht="15.75" customHeight="1" x14ac:dyDescent="0.2">
      <c r="A109" s="27" t="s">
        <v>25</v>
      </c>
      <c r="B109" s="27" t="s">
        <v>26</v>
      </c>
      <c r="C109" s="29">
        <f t="shared" ref="C109:M109" si="29">SUM(C110:C115)</f>
        <v>539476</v>
      </c>
      <c r="D109" s="29">
        <f t="shared" si="29"/>
        <v>218630</v>
      </c>
      <c r="E109" s="29">
        <f t="shared" si="29"/>
        <v>175946</v>
      </c>
      <c r="F109" s="29">
        <f t="shared" si="29"/>
        <v>42684</v>
      </c>
      <c r="G109" s="29">
        <f t="shared" si="29"/>
        <v>253196</v>
      </c>
      <c r="H109" s="29">
        <f t="shared" si="29"/>
        <v>63950</v>
      </c>
      <c r="I109" s="29">
        <f t="shared" si="29"/>
        <v>0</v>
      </c>
      <c r="J109" s="29">
        <f t="shared" si="29"/>
        <v>3700</v>
      </c>
      <c r="K109" s="29">
        <f t="shared" si="29"/>
        <v>0</v>
      </c>
      <c r="L109" s="29">
        <f t="shared" si="29"/>
        <v>0</v>
      </c>
      <c r="M109" s="29">
        <f t="shared" si="29"/>
        <v>0</v>
      </c>
    </row>
    <row r="110" spans="1:14" s="7" customFormat="1" ht="15.75" customHeight="1" x14ac:dyDescent="0.2">
      <c r="A110" s="1"/>
      <c r="B110" s="21" t="s">
        <v>180</v>
      </c>
      <c r="C110" s="22">
        <f t="shared" ref="C110:C115" si="30">SUM(D110,G110,H110:M110)</f>
        <v>362714</v>
      </c>
      <c r="D110" s="22">
        <f t="shared" ref="D110:D134" si="31">SUM(E110:F110)</f>
        <v>170952</v>
      </c>
      <c r="E110" s="24">
        <v>137523</v>
      </c>
      <c r="F110" s="24">
        <v>33429</v>
      </c>
      <c r="G110" s="22">
        <v>190762</v>
      </c>
      <c r="H110" s="22"/>
      <c r="I110" s="22"/>
      <c r="J110" s="22">
        <v>1000</v>
      </c>
      <c r="K110" s="22"/>
      <c r="L110" s="22"/>
      <c r="M110" s="22"/>
    </row>
    <row r="111" spans="1:14" s="7" customFormat="1" ht="15.75" customHeight="1" x14ac:dyDescent="0.2">
      <c r="A111" s="20"/>
      <c r="B111" s="21" t="s">
        <v>166</v>
      </c>
      <c r="C111" s="22">
        <f t="shared" si="30"/>
        <v>10546</v>
      </c>
      <c r="D111" s="22">
        <f t="shared" si="31"/>
        <v>496</v>
      </c>
      <c r="E111" s="24">
        <v>400</v>
      </c>
      <c r="F111" s="24">
        <v>96</v>
      </c>
      <c r="G111" s="22">
        <v>8550</v>
      </c>
      <c r="H111" s="22"/>
      <c r="I111" s="22"/>
      <c r="J111" s="22">
        <v>1500</v>
      </c>
      <c r="K111" s="22"/>
      <c r="L111" s="22"/>
      <c r="M111" s="22"/>
    </row>
    <row r="112" spans="1:14" s="7" customFormat="1" ht="15.75" customHeight="1" x14ac:dyDescent="0.2">
      <c r="A112" s="20"/>
      <c r="B112" s="21" t="s">
        <v>27</v>
      </c>
      <c r="C112" s="22">
        <f t="shared" si="30"/>
        <v>27772</v>
      </c>
      <c r="D112" s="22">
        <f t="shared" si="31"/>
        <v>18416</v>
      </c>
      <c r="E112" s="24">
        <v>14841</v>
      </c>
      <c r="F112" s="24">
        <v>3575</v>
      </c>
      <c r="G112" s="24">
        <v>8156</v>
      </c>
      <c r="H112" s="22"/>
      <c r="I112" s="22"/>
      <c r="J112" s="22">
        <v>1200</v>
      </c>
      <c r="K112" s="22"/>
      <c r="L112" s="22"/>
      <c r="M112" s="22"/>
    </row>
    <row r="113" spans="1:13" s="7" customFormat="1" ht="31.5" customHeight="1" x14ac:dyDescent="0.2">
      <c r="A113" s="20"/>
      <c r="B113" s="21" t="s">
        <v>204</v>
      </c>
      <c r="C113" s="22">
        <f t="shared" si="30"/>
        <v>46342</v>
      </c>
      <c r="D113" s="22">
        <f t="shared" si="31"/>
        <v>21321</v>
      </c>
      <c r="E113" s="24">
        <v>17182</v>
      </c>
      <c r="F113" s="24">
        <v>4139</v>
      </c>
      <c r="G113" s="24">
        <v>25021</v>
      </c>
      <c r="H113" s="22"/>
      <c r="I113" s="22"/>
      <c r="J113" s="22"/>
      <c r="K113" s="22"/>
      <c r="L113" s="22"/>
      <c r="M113" s="22"/>
    </row>
    <row r="114" spans="1:13" s="7" customFormat="1" ht="15.75" customHeight="1" x14ac:dyDescent="0.2">
      <c r="A114" s="20"/>
      <c r="B114" s="21" t="s">
        <v>189</v>
      </c>
      <c r="C114" s="22">
        <f>SUM(D114,G114,H114:M114)</f>
        <v>0</v>
      </c>
      <c r="D114" s="22">
        <f>SUM(E114:F114)</f>
        <v>0</v>
      </c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1:13" s="7" customFormat="1" ht="15.75" customHeight="1" x14ac:dyDescent="0.2">
      <c r="A115" s="20"/>
      <c r="B115" s="21" t="s">
        <v>28</v>
      </c>
      <c r="C115" s="22">
        <f t="shared" si="30"/>
        <v>92102</v>
      </c>
      <c r="D115" s="22">
        <f>SUM(E115:F115)</f>
        <v>7445</v>
      </c>
      <c r="E115" s="22">
        <v>6000</v>
      </c>
      <c r="F115" s="22">
        <v>1445</v>
      </c>
      <c r="G115" s="22">
        <v>20707</v>
      </c>
      <c r="H115" s="22">
        <v>63950</v>
      </c>
      <c r="I115" s="22"/>
      <c r="J115" s="22"/>
      <c r="K115" s="22"/>
      <c r="L115" s="22"/>
      <c r="M115" s="22"/>
    </row>
    <row r="116" spans="1:13" s="12" customFormat="1" ht="15.75" customHeight="1" x14ac:dyDescent="0.2">
      <c r="A116" s="27" t="s">
        <v>29</v>
      </c>
      <c r="B116" s="27" t="s">
        <v>30</v>
      </c>
      <c r="C116" s="29">
        <f t="shared" ref="C116:M116" si="32">SUM(C117:C127)</f>
        <v>351833</v>
      </c>
      <c r="D116" s="29">
        <f t="shared" si="32"/>
        <v>225313</v>
      </c>
      <c r="E116" s="29">
        <f t="shared" si="32"/>
        <v>182076</v>
      </c>
      <c r="F116" s="29">
        <f t="shared" si="32"/>
        <v>43237</v>
      </c>
      <c r="G116" s="29">
        <f t="shared" si="32"/>
        <v>94508</v>
      </c>
      <c r="H116" s="29">
        <f t="shared" si="32"/>
        <v>0</v>
      </c>
      <c r="I116" s="29">
        <f t="shared" si="32"/>
        <v>0</v>
      </c>
      <c r="J116" s="29">
        <f t="shared" si="32"/>
        <v>32012</v>
      </c>
      <c r="K116" s="29">
        <f t="shared" si="32"/>
        <v>0</v>
      </c>
      <c r="L116" s="29">
        <f t="shared" si="32"/>
        <v>0</v>
      </c>
      <c r="M116" s="29">
        <f t="shared" si="32"/>
        <v>0</v>
      </c>
    </row>
    <row r="117" spans="1:13" s="7" customFormat="1" ht="15.75" customHeight="1" x14ac:dyDescent="0.2">
      <c r="A117" s="20"/>
      <c r="B117" s="21" t="s">
        <v>31</v>
      </c>
      <c r="C117" s="22">
        <f>SUM(D117,G117,H117:M117)</f>
        <v>208906</v>
      </c>
      <c r="D117" s="22">
        <f t="shared" si="31"/>
        <v>140265</v>
      </c>
      <c r="E117" s="24">
        <v>112765</v>
      </c>
      <c r="F117" s="24">
        <v>27500</v>
      </c>
      <c r="G117" s="24">
        <v>50231</v>
      </c>
      <c r="H117" s="22"/>
      <c r="I117" s="22"/>
      <c r="J117" s="22">
        <v>18410</v>
      </c>
      <c r="K117" s="22"/>
      <c r="L117" s="22"/>
      <c r="M117" s="22"/>
    </row>
    <row r="118" spans="1:13" s="7" customFormat="1" ht="15.75" customHeight="1" x14ac:dyDescent="0.2">
      <c r="A118" s="20"/>
      <c r="B118" s="21" t="s">
        <v>32</v>
      </c>
      <c r="C118" s="22">
        <f t="shared" ref="C118:C127" si="33">SUM(D118,G118,H118:M118)</f>
        <v>13142</v>
      </c>
      <c r="D118" s="22">
        <f>SUM(E118:F118)</f>
        <v>7779</v>
      </c>
      <c r="E118" s="24">
        <v>6346</v>
      </c>
      <c r="F118" s="24">
        <v>1433</v>
      </c>
      <c r="G118" s="24">
        <v>4483</v>
      </c>
      <c r="H118" s="22"/>
      <c r="I118" s="22"/>
      <c r="J118" s="22">
        <v>880</v>
      </c>
      <c r="K118" s="22"/>
      <c r="L118" s="22"/>
      <c r="M118" s="22"/>
    </row>
    <row r="119" spans="1:13" s="7" customFormat="1" ht="15.75" customHeight="1" x14ac:dyDescent="0.2">
      <c r="A119" s="20"/>
      <c r="B119" s="21" t="s">
        <v>140</v>
      </c>
      <c r="C119" s="22">
        <f>SUM(D119,G119,H119:M119)</f>
        <v>13098</v>
      </c>
      <c r="D119" s="22">
        <f>SUM(E119:F119)</f>
        <v>7475</v>
      </c>
      <c r="E119" s="24">
        <v>6056</v>
      </c>
      <c r="F119" s="24">
        <v>1419</v>
      </c>
      <c r="G119" s="24">
        <v>3513</v>
      </c>
      <c r="H119" s="22"/>
      <c r="I119" s="22"/>
      <c r="J119" s="22">
        <v>2110</v>
      </c>
      <c r="K119" s="22"/>
      <c r="L119" s="22"/>
      <c r="M119" s="22"/>
    </row>
    <row r="120" spans="1:13" s="7" customFormat="1" ht="15.75" customHeight="1" x14ac:dyDescent="0.2">
      <c r="A120" s="20"/>
      <c r="B120" s="21" t="s">
        <v>141</v>
      </c>
      <c r="C120" s="22">
        <f t="shared" si="33"/>
        <v>11974</v>
      </c>
      <c r="D120" s="22">
        <f>SUM(E120:F120)</f>
        <v>7464</v>
      </c>
      <c r="E120" s="24">
        <v>6046</v>
      </c>
      <c r="F120" s="24">
        <v>1418</v>
      </c>
      <c r="G120" s="24">
        <v>3850</v>
      </c>
      <c r="H120" s="22"/>
      <c r="I120" s="22"/>
      <c r="J120" s="22">
        <v>660</v>
      </c>
      <c r="K120" s="22"/>
      <c r="L120" s="22"/>
      <c r="M120" s="22"/>
    </row>
    <row r="121" spans="1:13" s="7" customFormat="1" ht="15.75" customHeight="1" x14ac:dyDescent="0.2">
      <c r="A121" s="20"/>
      <c r="B121" s="21" t="s">
        <v>33</v>
      </c>
      <c r="C121" s="22">
        <f t="shared" si="33"/>
        <v>18246</v>
      </c>
      <c r="D121" s="22">
        <f>SUM(E121:F121)</f>
        <v>10713</v>
      </c>
      <c r="E121" s="24">
        <v>8787</v>
      </c>
      <c r="F121" s="24">
        <v>1926</v>
      </c>
      <c r="G121" s="24">
        <v>6653</v>
      </c>
      <c r="H121" s="22"/>
      <c r="I121" s="22"/>
      <c r="J121" s="22">
        <v>880</v>
      </c>
      <c r="K121" s="22"/>
      <c r="L121" s="22"/>
      <c r="M121" s="22"/>
    </row>
    <row r="122" spans="1:13" s="7" customFormat="1" ht="15.75" customHeight="1" x14ac:dyDescent="0.2">
      <c r="A122" s="20"/>
      <c r="B122" s="21" t="s">
        <v>34</v>
      </c>
      <c r="C122" s="22">
        <f t="shared" si="33"/>
        <v>16506</v>
      </c>
      <c r="D122" s="22">
        <f t="shared" si="31"/>
        <v>10083</v>
      </c>
      <c r="E122" s="24">
        <v>8187</v>
      </c>
      <c r="F122" s="24">
        <v>1896</v>
      </c>
      <c r="G122" s="24">
        <v>4343</v>
      </c>
      <c r="H122" s="22"/>
      <c r="I122" s="22"/>
      <c r="J122" s="22">
        <v>2080</v>
      </c>
      <c r="K122" s="22"/>
      <c r="L122" s="22"/>
      <c r="M122" s="22"/>
    </row>
    <row r="123" spans="1:13" s="7" customFormat="1" ht="15.75" customHeight="1" x14ac:dyDescent="0.2">
      <c r="A123" s="20"/>
      <c r="B123" s="21" t="s">
        <v>35</v>
      </c>
      <c r="C123" s="22">
        <f t="shared" si="33"/>
        <v>12546</v>
      </c>
      <c r="D123" s="22">
        <f>SUM(E123:F123)</f>
        <v>7378</v>
      </c>
      <c r="E123" s="24">
        <v>5964</v>
      </c>
      <c r="F123" s="24">
        <v>1414</v>
      </c>
      <c r="G123" s="24">
        <v>2976</v>
      </c>
      <c r="H123" s="22"/>
      <c r="I123" s="22"/>
      <c r="J123" s="22">
        <v>2192</v>
      </c>
      <c r="K123" s="22"/>
      <c r="L123" s="22"/>
      <c r="M123" s="22"/>
    </row>
    <row r="124" spans="1:13" s="7" customFormat="1" ht="15.75" customHeight="1" x14ac:dyDescent="0.2">
      <c r="A124" s="20"/>
      <c r="B124" s="21" t="s">
        <v>142</v>
      </c>
      <c r="C124" s="22">
        <f>SUM(D124,G124,H124:M124)</f>
        <v>18917</v>
      </c>
      <c r="D124" s="22">
        <f>SUM(E124:F124)</f>
        <v>10031</v>
      </c>
      <c r="E124" s="24">
        <v>8137</v>
      </c>
      <c r="F124" s="24">
        <v>1894</v>
      </c>
      <c r="G124" s="24">
        <v>8006</v>
      </c>
      <c r="H124" s="22"/>
      <c r="I124" s="22"/>
      <c r="J124" s="22">
        <v>880</v>
      </c>
      <c r="K124" s="22"/>
      <c r="L124" s="22"/>
      <c r="M124" s="22"/>
    </row>
    <row r="125" spans="1:13" s="7" customFormat="1" ht="15.75" customHeight="1" x14ac:dyDescent="0.2">
      <c r="A125" s="20"/>
      <c r="B125" s="21" t="s">
        <v>36</v>
      </c>
      <c r="C125" s="22">
        <f t="shared" si="33"/>
        <v>12988</v>
      </c>
      <c r="D125" s="22">
        <f>SUM(E125:F125)</f>
        <v>8252</v>
      </c>
      <c r="E125" s="24">
        <v>6796</v>
      </c>
      <c r="F125" s="24">
        <v>1456</v>
      </c>
      <c r="G125" s="24">
        <v>3856</v>
      </c>
      <c r="H125" s="22"/>
      <c r="I125" s="22"/>
      <c r="J125" s="22">
        <v>880</v>
      </c>
      <c r="K125" s="22"/>
      <c r="L125" s="22"/>
      <c r="M125" s="22"/>
    </row>
    <row r="126" spans="1:13" s="7" customFormat="1" ht="15.75" customHeight="1" x14ac:dyDescent="0.2">
      <c r="A126" s="20"/>
      <c r="B126" s="21" t="s">
        <v>37</v>
      </c>
      <c r="C126" s="22">
        <f t="shared" si="33"/>
        <v>13727</v>
      </c>
      <c r="D126" s="22">
        <f t="shared" si="31"/>
        <v>8199</v>
      </c>
      <c r="E126" s="24">
        <v>6746</v>
      </c>
      <c r="F126" s="24">
        <v>1453</v>
      </c>
      <c r="G126" s="24">
        <v>3148</v>
      </c>
      <c r="H126" s="22"/>
      <c r="I126" s="22"/>
      <c r="J126" s="22">
        <v>2380</v>
      </c>
      <c r="K126" s="22"/>
      <c r="L126" s="22"/>
      <c r="M126" s="22"/>
    </row>
    <row r="127" spans="1:13" s="7" customFormat="1" ht="15.75" customHeight="1" x14ac:dyDescent="0.2">
      <c r="A127" s="20"/>
      <c r="B127" s="21" t="s">
        <v>38</v>
      </c>
      <c r="C127" s="22">
        <f t="shared" si="33"/>
        <v>11783</v>
      </c>
      <c r="D127" s="22">
        <f t="shared" si="31"/>
        <v>7674</v>
      </c>
      <c r="E127" s="24">
        <v>6246</v>
      </c>
      <c r="F127" s="24">
        <v>1428</v>
      </c>
      <c r="G127" s="24">
        <v>3449</v>
      </c>
      <c r="H127" s="22"/>
      <c r="I127" s="22"/>
      <c r="J127" s="22">
        <v>660</v>
      </c>
      <c r="K127" s="22"/>
      <c r="L127" s="22"/>
      <c r="M127" s="22"/>
    </row>
    <row r="128" spans="1:13" s="12" customFormat="1" ht="15.75" customHeight="1" x14ac:dyDescent="0.2">
      <c r="A128" s="27" t="s">
        <v>39</v>
      </c>
      <c r="B128" s="27" t="s">
        <v>40</v>
      </c>
      <c r="C128" s="48">
        <f t="shared" ref="C128:M128" si="34">SUM(C129:C137)</f>
        <v>941839</v>
      </c>
      <c r="D128" s="48">
        <f t="shared" si="34"/>
        <v>285935</v>
      </c>
      <c r="E128" s="48">
        <f t="shared" si="34"/>
        <v>230179</v>
      </c>
      <c r="F128" s="48">
        <f t="shared" si="34"/>
        <v>55756</v>
      </c>
      <c r="G128" s="48">
        <f t="shared" si="34"/>
        <v>638990</v>
      </c>
      <c r="H128" s="48">
        <f t="shared" si="34"/>
        <v>0</v>
      </c>
      <c r="I128" s="48">
        <f t="shared" si="34"/>
        <v>0</v>
      </c>
      <c r="J128" s="48">
        <f t="shared" si="34"/>
        <v>16914</v>
      </c>
      <c r="K128" s="48">
        <f t="shared" si="34"/>
        <v>0</v>
      </c>
      <c r="L128" s="48">
        <f t="shared" si="34"/>
        <v>0</v>
      </c>
      <c r="M128" s="48">
        <f t="shared" si="34"/>
        <v>0</v>
      </c>
    </row>
    <row r="129" spans="1:13" s="7" customFormat="1" ht="15.75" customHeight="1" x14ac:dyDescent="0.2">
      <c r="A129" s="20"/>
      <c r="B129" s="21" t="s">
        <v>41</v>
      </c>
      <c r="C129" s="22">
        <f>SUM(D129,G129,H129:M129)</f>
        <v>108677</v>
      </c>
      <c r="D129" s="22">
        <f t="shared" si="31"/>
        <v>37304</v>
      </c>
      <c r="E129" s="24">
        <v>30062</v>
      </c>
      <c r="F129" s="24">
        <v>7242</v>
      </c>
      <c r="G129" s="24">
        <v>63373</v>
      </c>
      <c r="H129" s="22"/>
      <c r="I129" s="22"/>
      <c r="J129" s="22">
        <v>8000</v>
      </c>
      <c r="K129" s="22"/>
      <c r="L129" s="22"/>
      <c r="M129" s="22"/>
    </row>
    <row r="130" spans="1:13" s="7" customFormat="1" ht="15.75" customHeight="1" x14ac:dyDescent="0.2">
      <c r="A130" s="20"/>
      <c r="B130" s="21" t="s">
        <v>42</v>
      </c>
      <c r="C130" s="22">
        <f t="shared" ref="C130:C137" si="35">SUM(D130,G130,H130:M130)</f>
        <v>50547</v>
      </c>
      <c r="D130" s="22">
        <f t="shared" si="31"/>
        <v>22841</v>
      </c>
      <c r="E130" s="24">
        <v>18407</v>
      </c>
      <c r="F130" s="24">
        <v>4434</v>
      </c>
      <c r="G130" s="24">
        <v>24306</v>
      </c>
      <c r="H130" s="22"/>
      <c r="I130" s="22"/>
      <c r="J130" s="22">
        <v>3400</v>
      </c>
      <c r="K130" s="22"/>
      <c r="L130" s="22"/>
      <c r="M130" s="22"/>
    </row>
    <row r="131" spans="1:13" s="7" customFormat="1" ht="15.75" customHeight="1" x14ac:dyDescent="0.2">
      <c r="A131" s="20"/>
      <c r="B131" s="21" t="s">
        <v>43</v>
      </c>
      <c r="C131" s="22">
        <f t="shared" si="35"/>
        <v>270977</v>
      </c>
      <c r="D131" s="22">
        <f t="shared" si="31"/>
        <v>155825</v>
      </c>
      <c r="E131" s="24">
        <v>125333</v>
      </c>
      <c r="F131" s="24">
        <v>30492</v>
      </c>
      <c r="G131" s="24">
        <v>113219</v>
      </c>
      <c r="H131" s="22"/>
      <c r="I131" s="22"/>
      <c r="J131" s="24">
        <v>1933</v>
      </c>
      <c r="K131" s="22"/>
      <c r="L131" s="22"/>
      <c r="M131" s="22"/>
    </row>
    <row r="132" spans="1:13" s="7" customFormat="1" ht="15.75" customHeight="1" x14ac:dyDescent="0.2">
      <c r="A132" s="20"/>
      <c r="B132" s="21" t="s">
        <v>44</v>
      </c>
      <c r="C132" s="22">
        <f t="shared" si="35"/>
        <v>11640</v>
      </c>
      <c r="D132" s="22">
        <f t="shared" si="31"/>
        <v>0</v>
      </c>
      <c r="E132" s="24"/>
      <c r="F132" s="24"/>
      <c r="G132" s="24">
        <v>9259</v>
      </c>
      <c r="H132" s="22"/>
      <c r="I132" s="22"/>
      <c r="J132" s="22">
        <v>2381</v>
      </c>
      <c r="K132" s="22"/>
      <c r="L132" s="22"/>
      <c r="M132" s="22"/>
    </row>
    <row r="133" spans="1:13" s="7" customFormat="1" ht="15.75" customHeight="1" x14ac:dyDescent="0.2">
      <c r="A133" s="20"/>
      <c r="B133" s="21" t="s">
        <v>45</v>
      </c>
      <c r="C133" s="22">
        <f t="shared" si="35"/>
        <v>49419</v>
      </c>
      <c r="D133" s="22">
        <f t="shared" si="31"/>
        <v>16167</v>
      </c>
      <c r="E133" s="24">
        <v>13028</v>
      </c>
      <c r="F133" s="24">
        <v>3139</v>
      </c>
      <c r="G133" s="24">
        <v>32052</v>
      </c>
      <c r="H133" s="22"/>
      <c r="I133" s="22"/>
      <c r="J133" s="22">
        <v>1200</v>
      </c>
      <c r="K133" s="22"/>
      <c r="L133" s="22"/>
      <c r="M133" s="22"/>
    </row>
    <row r="134" spans="1:13" s="7" customFormat="1" ht="15.75" customHeight="1" x14ac:dyDescent="0.2">
      <c r="A134" s="20"/>
      <c r="B134" s="21" t="s">
        <v>46</v>
      </c>
      <c r="C134" s="22">
        <f t="shared" si="35"/>
        <v>103169</v>
      </c>
      <c r="D134" s="22">
        <f t="shared" si="31"/>
        <v>35279</v>
      </c>
      <c r="E134" s="24">
        <v>28425</v>
      </c>
      <c r="F134" s="24">
        <v>6854</v>
      </c>
      <c r="G134" s="24">
        <v>67890</v>
      </c>
      <c r="H134" s="22"/>
      <c r="I134" s="22"/>
      <c r="J134" s="22"/>
      <c r="K134" s="22"/>
      <c r="L134" s="22"/>
      <c r="M134" s="22"/>
    </row>
    <row r="135" spans="1:13" s="7" customFormat="1" ht="15.75" customHeight="1" x14ac:dyDescent="0.2">
      <c r="A135" s="20"/>
      <c r="B135" s="21" t="s">
        <v>47</v>
      </c>
      <c r="C135" s="22">
        <f t="shared" si="35"/>
        <v>242635</v>
      </c>
      <c r="D135" s="22">
        <f>SUM(E135:F135)</f>
        <v>18519</v>
      </c>
      <c r="E135" s="24">
        <v>14924</v>
      </c>
      <c r="F135" s="24">
        <v>3595</v>
      </c>
      <c r="G135" s="24">
        <v>224116</v>
      </c>
      <c r="H135" s="22"/>
      <c r="I135" s="22"/>
      <c r="J135" s="22"/>
      <c r="K135" s="22"/>
      <c r="L135" s="22"/>
      <c r="M135" s="22"/>
    </row>
    <row r="136" spans="1:13" s="7" customFormat="1" ht="31.5" customHeight="1" x14ac:dyDescent="0.2">
      <c r="A136" s="20"/>
      <c r="B136" s="45" t="s">
        <v>248</v>
      </c>
      <c r="C136" s="22">
        <f t="shared" si="35"/>
        <v>104775</v>
      </c>
      <c r="D136" s="22">
        <f>SUM(E136:F136)</f>
        <v>0</v>
      </c>
      <c r="E136" s="24"/>
      <c r="F136" s="24"/>
      <c r="G136" s="24">
        <v>104775</v>
      </c>
      <c r="H136" s="22"/>
      <c r="I136" s="22"/>
      <c r="J136" s="22"/>
      <c r="K136" s="22"/>
      <c r="L136" s="22"/>
      <c r="M136" s="22"/>
    </row>
    <row r="137" spans="1:13" s="7" customFormat="1" ht="15.75" customHeight="1" x14ac:dyDescent="0.2">
      <c r="A137" s="20"/>
      <c r="B137" s="21" t="s">
        <v>243</v>
      </c>
      <c r="C137" s="22">
        <f t="shared" si="35"/>
        <v>0</v>
      </c>
      <c r="D137" s="22">
        <f>SUM(E137:F137)</f>
        <v>0</v>
      </c>
      <c r="E137" s="24"/>
      <c r="F137" s="24"/>
      <c r="G137" s="24"/>
      <c r="H137" s="22"/>
      <c r="I137" s="22"/>
      <c r="J137" s="22"/>
      <c r="K137" s="22"/>
      <c r="L137" s="22"/>
      <c r="M137" s="22"/>
    </row>
    <row r="138" spans="1:13" s="12" customFormat="1" ht="15.75" customHeight="1" x14ac:dyDescent="0.2">
      <c r="A138" s="27" t="s">
        <v>48</v>
      </c>
      <c r="B138" s="27" t="s">
        <v>175</v>
      </c>
      <c r="C138" s="29">
        <f>SUM(C139:C140)</f>
        <v>273124</v>
      </c>
      <c r="D138" s="29">
        <f t="shared" ref="D138:M138" si="36">SUM(D139:D140)</f>
        <v>206397</v>
      </c>
      <c r="E138" s="29">
        <f t="shared" si="36"/>
        <v>166328</v>
      </c>
      <c r="F138" s="29">
        <f t="shared" si="36"/>
        <v>40069</v>
      </c>
      <c r="G138" s="29">
        <f t="shared" si="36"/>
        <v>63527</v>
      </c>
      <c r="H138" s="29">
        <f t="shared" si="36"/>
        <v>0</v>
      </c>
      <c r="I138" s="29">
        <f t="shared" si="36"/>
        <v>0</v>
      </c>
      <c r="J138" s="29">
        <f t="shared" si="36"/>
        <v>3200</v>
      </c>
      <c r="K138" s="29">
        <f t="shared" si="36"/>
        <v>0</v>
      </c>
      <c r="L138" s="29">
        <f t="shared" si="36"/>
        <v>0</v>
      </c>
      <c r="M138" s="29">
        <f t="shared" si="36"/>
        <v>0</v>
      </c>
    </row>
    <row r="139" spans="1:13" s="7" customFormat="1" ht="15.75" customHeight="1" x14ac:dyDescent="0.2">
      <c r="A139" s="20"/>
      <c r="B139" s="21" t="s">
        <v>167</v>
      </c>
      <c r="C139" s="22">
        <f>SUM(D139,G139,H139:M139)</f>
        <v>273124</v>
      </c>
      <c r="D139" s="22">
        <f>SUM(E139:F139)</f>
        <v>206397</v>
      </c>
      <c r="E139" s="24">
        <v>166328</v>
      </c>
      <c r="F139" s="24">
        <v>40069</v>
      </c>
      <c r="G139" s="24">
        <v>63527</v>
      </c>
      <c r="H139" s="22"/>
      <c r="I139" s="22"/>
      <c r="J139" s="22">
        <v>3200</v>
      </c>
      <c r="K139" s="22"/>
      <c r="L139" s="22"/>
      <c r="M139" s="22"/>
    </row>
    <row r="140" spans="1:13" s="7" customFormat="1" ht="15.75" customHeight="1" x14ac:dyDescent="0.2">
      <c r="A140" s="20"/>
      <c r="B140" s="21"/>
      <c r="C140" s="22">
        <f>SUM(D140,G140,H140:M140)</f>
        <v>0</v>
      </c>
      <c r="D140" s="22">
        <f>SUM(E140:F140)</f>
        <v>0</v>
      </c>
      <c r="E140" s="24"/>
      <c r="F140" s="24"/>
      <c r="G140" s="24"/>
      <c r="H140" s="22"/>
      <c r="I140" s="22"/>
      <c r="J140" s="22"/>
      <c r="K140" s="22"/>
      <c r="L140" s="22"/>
      <c r="M140" s="22"/>
    </row>
    <row r="141" spans="1:13" s="12" customFormat="1" ht="15.75" customHeight="1" x14ac:dyDescent="0.2">
      <c r="A141" s="27" t="s">
        <v>50</v>
      </c>
      <c r="B141" s="28" t="s">
        <v>51</v>
      </c>
      <c r="C141" s="29">
        <f>SUM(D141,G141,H141:M141)</f>
        <v>135086</v>
      </c>
      <c r="D141" s="29">
        <f>SUM(E141:F141)</f>
        <v>70296</v>
      </c>
      <c r="E141" s="32">
        <v>56407</v>
      </c>
      <c r="F141" s="32">
        <v>13889</v>
      </c>
      <c r="G141" s="32">
        <v>40430</v>
      </c>
      <c r="H141" s="29"/>
      <c r="I141" s="29"/>
      <c r="J141" s="29">
        <v>24360</v>
      </c>
      <c r="K141" s="29"/>
      <c r="L141" s="29"/>
      <c r="M141" s="29"/>
    </row>
    <row r="142" spans="1:13" s="12" customFormat="1" ht="15.75" customHeight="1" x14ac:dyDescent="0.2">
      <c r="A142" s="27"/>
      <c r="B142" s="21" t="s">
        <v>252</v>
      </c>
      <c r="C142" s="29">
        <f>SUM(D142,G142,H142:M142)</f>
        <v>14202</v>
      </c>
      <c r="D142" s="29">
        <f>SUM(E142:F142)</f>
        <v>14202</v>
      </c>
      <c r="E142" s="32">
        <v>11445</v>
      </c>
      <c r="F142" s="32">
        <v>2757</v>
      </c>
      <c r="G142" s="32"/>
      <c r="H142" s="29"/>
      <c r="I142" s="29"/>
      <c r="J142" s="29"/>
      <c r="K142" s="29"/>
      <c r="L142" s="29"/>
      <c r="M142" s="29"/>
    </row>
    <row r="143" spans="1:13" s="12" customFormat="1" ht="15.75" customHeight="1" x14ac:dyDescent="0.2">
      <c r="A143" s="27" t="s">
        <v>52</v>
      </c>
      <c r="B143" s="28" t="s">
        <v>53</v>
      </c>
      <c r="C143" s="29">
        <f>SUM(D143,G143,H143:M143)</f>
        <v>154336</v>
      </c>
      <c r="D143" s="29">
        <f>SUM(E143:F143)</f>
        <v>71698</v>
      </c>
      <c r="E143" s="32">
        <v>57658</v>
      </c>
      <c r="F143" s="32">
        <v>14040</v>
      </c>
      <c r="G143" s="32">
        <v>36438</v>
      </c>
      <c r="H143" s="29">
        <v>45000</v>
      </c>
      <c r="I143" s="29"/>
      <c r="J143" s="29">
        <v>1200</v>
      </c>
      <c r="K143" s="29"/>
      <c r="L143" s="29"/>
      <c r="M143" s="29"/>
    </row>
    <row r="144" spans="1:13" s="12" customFormat="1" ht="15.75" customHeight="1" x14ac:dyDescent="0.2">
      <c r="A144" s="30" t="s">
        <v>133</v>
      </c>
      <c r="B144" s="30" t="s">
        <v>123</v>
      </c>
      <c r="C144" s="47">
        <f t="shared" ref="C144:M144" si="37">C109+C116+C128+C138+C141+C142+C143</f>
        <v>2409896</v>
      </c>
      <c r="D144" s="47">
        <f t="shared" si="37"/>
        <v>1092471</v>
      </c>
      <c r="E144" s="47">
        <f t="shared" si="37"/>
        <v>880039</v>
      </c>
      <c r="F144" s="47">
        <f t="shared" si="37"/>
        <v>212432</v>
      </c>
      <c r="G144" s="47">
        <f t="shared" si="37"/>
        <v>1127089</v>
      </c>
      <c r="H144" s="47">
        <f t="shared" si="37"/>
        <v>108950</v>
      </c>
      <c r="I144" s="47">
        <f t="shared" si="37"/>
        <v>0</v>
      </c>
      <c r="J144" s="47">
        <f t="shared" si="37"/>
        <v>81386</v>
      </c>
      <c r="K144" s="47">
        <f t="shared" si="37"/>
        <v>0</v>
      </c>
      <c r="L144" s="47">
        <f t="shared" si="37"/>
        <v>0</v>
      </c>
      <c r="M144" s="47">
        <f t="shared" si="37"/>
        <v>0</v>
      </c>
    </row>
    <row r="145" spans="1:18" s="12" customFormat="1" ht="15.75" customHeight="1" x14ac:dyDescent="0.2">
      <c r="A145" s="30">
        <v>9</v>
      </c>
      <c r="B145" s="30" t="s">
        <v>55</v>
      </c>
      <c r="C145" s="47">
        <f t="shared" ref="C145:M145" si="38">SUM(C146:C196)</f>
        <v>12731326</v>
      </c>
      <c r="D145" s="47">
        <f t="shared" si="38"/>
        <v>8516656</v>
      </c>
      <c r="E145" s="47">
        <f t="shared" si="38"/>
        <v>6844429</v>
      </c>
      <c r="F145" s="47">
        <f t="shared" si="38"/>
        <v>1672227</v>
      </c>
      <c r="G145" s="47">
        <f t="shared" si="38"/>
        <v>3213359</v>
      </c>
      <c r="H145" s="47">
        <f t="shared" si="38"/>
        <v>7420</v>
      </c>
      <c r="I145" s="47">
        <f t="shared" si="38"/>
        <v>0</v>
      </c>
      <c r="J145" s="47">
        <f t="shared" si="38"/>
        <v>464283</v>
      </c>
      <c r="K145" s="47">
        <f t="shared" si="38"/>
        <v>112200</v>
      </c>
      <c r="L145" s="47">
        <f t="shared" si="38"/>
        <v>417408</v>
      </c>
      <c r="M145" s="47">
        <f t="shared" si="38"/>
        <v>0</v>
      </c>
    </row>
    <row r="146" spans="1:18" s="53" customFormat="1" ht="26.25" customHeight="1" x14ac:dyDescent="0.2">
      <c r="A146" s="49" t="s">
        <v>56</v>
      </c>
      <c r="B146" s="50" t="s">
        <v>178</v>
      </c>
      <c r="C146" s="51">
        <f>SUM(D146,G146,H146:M146)</f>
        <v>742046</v>
      </c>
      <c r="D146" s="51">
        <f>SUM(E146:F146)</f>
        <v>592285</v>
      </c>
      <c r="E146" s="51">
        <v>476497</v>
      </c>
      <c r="F146" s="51">
        <v>115788</v>
      </c>
      <c r="G146" s="51">
        <v>142461</v>
      </c>
      <c r="H146" s="51"/>
      <c r="I146" s="51"/>
      <c r="J146" s="51">
        <v>7300</v>
      </c>
      <c r="K146" s="52"/>
      <c r="L146" s="52"/>
      <c r="M146" s="52"/>
    </row>
    <row r="147" spans="1:18" s="53" customFormat="1" ht="24" customHeight="1" x14ac:dyDescent="0.2">
      <c r="A147" s="49" t="s">
        <v>56</v>
      </c>
      <c r="B147" s="50" t="s">
        <v>57</v>
      </c>
      <c r="C147" s="51">
        <f t="shared" ref="C147:C188" si="39">SUM(D147,G147,H147:M147)</f>
        <v>665567</v>
      </c>
      <c r="D147" s="51">
        <f>SUM(E147:F147)</f>
        <v>506503</v>
      </c>
      <c r="E147" s="51">
        <v>404628</v>
      </c>
      <c r="F147" s="51">
        <v>101875</v>
      </c>
      <c r="G147" s="51">
        <v>150142</v>
      </c>
      <c r="H147" s="51"/>
      <c r="I147" s="51"/>
      <c r="J147" s="51">
        <v>8922</v>
      </c>
      <c r="K147" s="52"/>
      <c r="L147" s="52"/>
      <c r="M147" s="52"/>
    </row>
    <row r="148" spans="1:18" s="53" customFormat="1" ht="25.5" customHeight="1" x14ac:dyDescent="0.2">
      <c r="A148" s="49" t="s">
        <v>56</v>
      </c>
      <c r="B148" s="50" t="s">
        <v>58</v>
      </c>
      <c r="C148" s="51">
        <f t="shared" si="39"/>
        <v>612607</v>
      </c>
      <c r="D148" s="51">
        <f>SUM(E148:F148)</f>
        <v>478062</v>
      </c>
      <c r="E148" s="51">
        <v>384690</v>
      </c>
      <c r="F148" s="51">
        <v>93372</v>
      </c>
      <c r="G148" s="51">
        <v>128495</v>
      </c>
      <c r="H148" s="51"/>
      <c r="I148" s="51"/>
      <c r="J148" s="51">
        <v>6050</v>
      </c>
      <c r="K148" s="52"/>
      <c r="L148" s="52"/>
      <c r="M148" s="52"/>
    </row>
    <row r="149" spans="1:18" s="53" customFormat="1" ht="24" customHeight="1" x14ac:dyDescent="0.2">
      <c r="A149" s="49" t="s">
        <v>56</v>
      </c>
      <c r="B149" s="50" t="s">
        <v>59</v>
      </c>
      <c r="C149" s="51">
        <f t="shared" si="39"/>
        <v>321460</v>
      </c>
      <c r="D149" s="51">
        <f t="shared" ref="D149:D188" si="40">SUM(E149:F149)</f>
        <v>229992</v>
      </c>
      <c r="E149" s="51">
        <v>184996</v>
      </c>
      <c r="F149" s="51">
        <v>44996</v>
      </c>
      <c r="G149" s="51">
        <v>84868</v>
      </c>
      <c r="H149" s="51"/>
      <c r="I149" s="51"/>
      <c r="J149" s="51">
        <v>6600</v>
      </c>
      <c r="K149" s="52"/>
      <c r="L149" s="52"/>
      <c r="M149" s="52"/>
    </row>
    <row r="150" spans="1:18" s="53" customFormat="1" ht="33.75" customHeight="1" x14ac:dyDescent="0.2">
      <c r="A150" s="49" t="s">
        <v>56</v>
      </c>
      <c r="B150" s="50" t="s">
        <v>60</v>
      </c>
      <c r="C150" s="51">
        <f t="shared" si="39"/>
        <v>342900</v>
      </c>
      <c r="D150" s="51">
        <f t="shared" si="40"/>
        <v>258214</v>
      </c>
      <c r="E150" s="51">
        <v>207481</v>
      </c>
      <c r="F150" s="51">
        <v>50733</v>
      </c>
      <c r="G150" s="51">
        <v>82386</v>
      </c>
      <c r="H150" s="51"/>
      <c r="I150" s="51"/>
      <c r="J150" s="51">
        <v>2300</v>
      </c>
      <c r="K150" s="52"/>
      <c r="L150" s="52"/>
      <c r="M150" s="52"/>
    </row>
    <row r="151" spans="1:18" s="53" customFormat="1" ht="24" customHeight="1" x14ac:dyDescent="0.2">
      <c r="A151" s="49" t="s">
        <v>56</v>
      </c>
      <c r="B151" s="50" t="s">
        <v>61</v>
      </c>
      <c r="C151" s="51">
        <f t="shared" si="39"/>
        <v>227802</v>
      </c>
      <c r="D151" s="51">
        <f t="shared" si="40"/>
        <v>173198</v>
      </c>
      <c r="E151" s="51">
        <v>139228</v>
      </c>
      <c r="F151" s="51">
        <v>33970</v>
      </c>
      <c r="G151" s="51">
        <v>50604</v>
      </c>
      <c r="H151" s="51"/>
      <c r="I151" s="51"/>
      <c r="J151" s="51">
        <v>4000</v>
      </c>
      <c r="K151" s="52"/>
      <c r="L151" s="52"/>
      <c r="M151" s="52"/>
      <c r="R151" s="54"/>
    </row>
    <row r="152" spans="1:18" s="53" customFormat="1" ht="26.25" customHeight="1" x14ac:dyDescent="0.2">
      <c r="A152" s="49" t="s">
        <v>56</v>
      </c>
      <c r="B152" s="50" t="s">
        <v>213</v>
      </c>
      <c r="C152" s="51">
        <f>SUM(D152,G152,H152:M152)</f>
        <v>208663</v>
      </c>
      <c r="D152" s="51">
        <f>SUM(E152:F152)</f>
        <v>143317</v>
      </c>
      <c r="E152" s="51">
        <v>115011</v>
      </c>
      <c r="F152" s="51">
        <v>28306</v>
      </c>
      <c r="G152" s="51">
        <v>63996</v>
      </c>
      <c r="H152" s="51"/>
      <c r="I152" s="51"/>
      <c r="J152" s="51">
        <v>1350</v>
      </c>
      <c r="K152" s="51"/>
      <c r="L152" s="52"/>
      <c r="M152" s="52"/>
    </row>
    <row r="153" spans="1:18" s="53" customFormat="1" ht="24.75" customHeight="1" x14ac:dyDescent="0.2">
      <c r="A153" s="49" t="s">
        <v>56</v>
      </c>
      <c r="B153" s="50" t="s">
        <v>159</v>
      </c>
      <c r="C153" s="51">
        <f>SUM(D153,G153,H153:M153)</f>
        <v>301083</v>
      </c>
      <c r="D153" s="51">
        <f>SUM(E153:F153)</f>
        <v>244062</v>
      </c>
      <c r="E153" s="51">
        <v>196334</v>
      </c>
      <c r="F153" s="51">
        <v>47728</v>
      </c>
      <c r="G153" s="51">
        <v>52521</v>
      </c>
      <c r="H153" s="51"/>
      <c r="I153" s="51"/>
      <c r="J153" s="51">
        <v>4500</v>
      </c>
      <c r="K153" s="52"/>
      <c r="L153" s="52"/>
      <c r="M153" s="52"/>
    </row>
    <row r="154" spans="1:18" s="53" customFormat="1" ht="15.75" customHeight="1" x14ac:dyDescent="0.2">
      <c r="A154" s="49" t="s">
        <v>62</v>
      </c>
      <c r="B154" s="50" t="s">
        <v>63</v>
      </c>
      <c r="C154" s="51">
        <f t="shared" si="39"/>
        <v>883301</v>
      </c>
      <c r="D154" s="51">
        <f t="shared" si="40"/>
        <v>667410</v>
      </c>
      <c r="E154" s="51">
        <v>537284</v>
      </c>
      <c r="F154" s="51">
        <v>130126</v>
      </c>
      <c r="G154" s="51">
        <v>193564</v>
      </c>
      <c r="H154" s="51"/>
      <c r="I154" s="51"/>
      <c r="J154" s="51">
        <v>22327</v>
      </c>
      <c r="K154" s="52"/>
      <c r="L154" s="52"/>
      <c r="M154" s="52"/>
    </row>
    <row r="155" spans="1:18" s="53" customFormat="1" ht="15.75" customHeight="1" x14ac:dyDescent="0.2">
      <c r="A155" s="49" t="s">
        <v>62</v>
      </c>
      <c r="B155" s="50" t="s">
        <v>64</v>
      </c>
      <c r="C155" s="51">
        <f t="shared" si="39"/>
        <v>1452879</v>
      </c>
      <c r="D155" s="51">
        <f t="shared" si="40"/>
        <v>994949</v>
      </c>
      <c r="E155" s="51">
        <v>799379</v>
      </c>
      <c r="F155" s="51">
        <v>195570</v>
      </c>
      <c r="G155" s="51">
        <v>419942</v>
      </c>
      <c r="H155" s="51"/>
      <c r="I155" s="51"/>
      <c r="J155" s="51">
        <v>37988</v>
      </c>
      <c r="K155" s="52"/>
      <c r="L155" s="52"/>
      <c r="M155" s="52"/>
    </row>
    <row r="156" spans="1:18" s="53" customFormat="1" ht="15.75" customHeight="1" x14ac:dyDescent="0.2">
      <c r="A156" s="49" t="s">
        <v>62</v>
      </c>
      <c r="B156" s="50" t="s">
        <v>65</v>
      </c>
      <c r="C156" s="51">
        <f t="shared" si="39"/>
        <v>626742</v>
      </c>
      <c r="D156" s="51">
        <f t="shared" si="40"/>
        <v>427212</v>
      </c>
      <c r="E156" s="51">
        <v>343929</v>
      </c>
      <c r="F156" s="51">
        <v>83283</v>
      </c>
      <c r="G156" s="51">
        <v>170119</v>
      </c>
      <c r="H156" s="51"/>
      <c r="I156" s="51"/>
      <c r="J156" s="51">
        <v>29411</v>
      </c>
      <c r="K156" s="52"/>
      <c r="L156" s="52"/>
      <c r="M156" s="52"/>
    </row>
    <row r="157" spans="1:18" s="53" customFormat="1" ht="15.75" customHeight="1" x14ac:dyDescent="0.2">
      <c r="A157" s="49" t="s">
        <v>62</v>
      </c>
      <c r="B157" s="50" t="s">
        <v>187</v>
      </c>
      <c r="C157" s="51">
        <f t="shared" si="39"/>
        <v>240517</v>
      </c>
      <c r="D157" s="51">
        <f t="shared" si="40"/>
        <v>180628</v>
      </c>
      <c r="E157" s="51">
        <v>145215</v>
      </c>
      <c r="F157" s="51">
        <v>35413</v>
      </c>
      <c r="G157" s="51">
        <v>55841</v>
      </c>
      <c r="H157" s="51"/>
      <c r="I157" s="51"/>
      <c r="J157" s="51">
        <v>4048</v>
      </c>
      <c r="K157" s="52"/>
      <c r="L157" s="52"/>
      <c r="M157" s="52"/>
    </row>
    <row r="158" spans="1:18" s="53" customFormat="1" ht="15.75" customHeight="1" x14ac:dyDescent="0.2">
      <c r="A158" s="49" t="s">
        <v>62</v>
      </c>
      <c r="B158" s="50" t="s">
        <v>66</v>
      </c>
      <c r="C158" s="51">
        <f t="shared" si="39"/>
        <v>256594</v>
      </c>
      <c r="D158" s="51">
        <f t="shared" si="40"/>
        <v>178254</v>
      </c>
      <c r="E158" s="51">
        <v>143302</v>
      </c>
      <c r="F158" s="51">
        <v>34952</v>
      </c>
      <c r="G158" s="51">
        <v>65180</v>
      </c>
      <c r="H158" s="51"/>
      <c r="I158" s="51"/>
      <c r="J158" s="51">
        <v>13160</v>
      </c>
      <c r="K158" s="52"/>
      <c r="L158" s="52"/>
      <c r="M158" s="52"/>
    </row>
    <row r="159" spans="1:18" s="53" customFormat="1" ht="15.75" customHeight="1" x14ac:dyDescent="0.2">
      <c r="A159" s="49" t="s">
        <v>62</v>
      </c>
      <c r="B159" s="50" t="s">
        <v>67</v>
      </c>
      <c r="C159" s="51">
        <f t="shared" si="39"/>
        <v>187547</v>
      </c>
      <c r="D159" s="51">
        <f t="shared" si="40"/>
        <v>137745</v>
      </c>
      <c r="E159" s="51">
        <v>110657</v>
      </c>
      <c r="F159" s="51">
        <v>27088</v>
      </c>
      <c r="G159" s="51">
        <v>42599</v>
      </c>
      <c r="H159" s="51"/>
      <c r="I159" s="51"/>
      <c r="J159" s="51">
        <v>7203</v>
      </c>
      <c r="K159" s="52"/>
      <c r="L159" s="52"/>
      <c r="M159" s="52"/>
    </row>
    <row r="160" spans="1:18" s="53" customFormat="1" ht="15.75" customHeight="1" x14ac:dyDescent="0.2">
      <c r="A160" s="49" t="s">
        <v>62</v>
      </c>
      <c r="B160" s="50" t="s">
        <v>68</v>
      </c>
      <c r="C160" s="51">
        <f t="shared" si="39"/>
        <v>566493</v>
      </c>
      <c r="D160" s="51">
        <f t="shared" si="40"/>
        <v>414777</v>
      </c>
      <c r="E160" s="51">
        <v>333908</v>
      </c>
      <c r="F160" s="51">
        <v>80869</v>
      </c>
      <c r="G160" s="51">
        <v>141324</v>
      </c>
      <c r="H160" s="51"/>
      <c r="I160" s="51"/>
      <c r="J160" s="51">
        <v>10392</v>
      </c>
      <c r="K160" s="51"/>
      <c r="L160" s="52"/>
      <c r="M160" s="52"/>
    </row>
    <row r="161" spans="1:13" s="53" customFormat="1" ht="15.75" customHeight="1" x14ac:dyDescent="0.2">
      <c r="A161" s="49" t="s">
        <v>62</v>
      </c>
      <c r="B161" s="50" t="s">
        <v>69</v>
      </c>
      <c r="C161" s="51">
        <f t="shared" si="39"/>
        <v>301201</v>
      </c>
      <c r="D161" s="51">
        <f t="shared" si="40"/>
        <v>206921</v>
      </c>
      <c r="E161" s="51">
        <v>166268</v>
      </c>
      <c r="F161" s="51">
        <v>40653</v>
      </c>
      <c r="G161" s="51">
        <v>88683</v>
      </c>
      <c r="H161" s="51"/>
      <c r="I161" s="51"/>
      <c r="J161" s="51">
        <v>5597</v>
      </c>
      <c r="K161" s="51"/>
      <c r="L161" s="52"/>
      <c r="M161" s="52"/>
    </row>
    <row r="162" spans="1:13" s="53" customFormat="1" ht="15.75" customHeight="1" x14ac:dyDescent="0.2">
      <c r="A162" s="49" t="s">
        <v>62</v>
      </c>
      <c r="B162" s="50" t="s">
        <v>70</v>
      </c>
      <c r="C162" s="51">
        <f t="shared" si="39"/>
        <v>262769</v>
      </c>
      <c r="D162" s="51">
        <f t="shared" si="40"/>
        <v>172922</v>
      </c>
      <c r="E162" s="51">
        <v>138143</v>
      </c>
      <c r="F162" s="51">
        <v>34779</v>
      </c>
      <c r="G162" s="51">
        <v>84740</v>
      </c>
      <c r="H162" s="51"/>
      <c r="I162" s="51"/>
      <c r="J162" s="51">
        <v>5107</v>
      </c>
      <c r="K162" s="51"/>
      <c r="L162" s="52"/>
      <c r="M162" s="52"/>
    </row>
    <row r="163" spans="1:13" s="53" customFormat="1" ht="15.75" customHeight="1" x14ac:dyDescent="0.2">
      <c r="A163" s="49" t="s">
        <v>62</v>
      </c>
      <c r="B163" s="50" t="s">
        <v>80</v>
      </c>
      <c r="C163" s="51">
        <f>SUM(D163,G163,H163:M163)</f>
        <v>479373</v>
      </c>
      <c r="D163" s="51">
        <f>SUM(E163:F163)</f>
        <v>418255</v>
      </c>
      <c r="E163" s="51">
        <v>337058</v>
      </c>
      <c r="F163" s="51">
        <v>81197</v>
      </c>
      <c r="G163" s="51">
        <v>59718</v>
      </c>
      <c r="H163" s="51"/>
      <c r="I163" s="51"/>
      <c r="J163" s="51">
        <v>1400</v>
      </c>
      <c r="K163" s="51"/>
      <c r="L163" s="52"/>
      <c r="M163" s="52"/>
    </row>
    <row r="164" spans="1:13" s="53" customFormat="1" ht="24" customHeight="1" x14ac:dyDescent="0.2">
      <c r="A164" s="49" t="s">
        <v>62</v>
      </c>
      <c r="B164" s="50" t="s">
        <v>183</v>
      </c>
      <c r="C164" s="51">
        <f>SUM(D164,G164,H164:M164)</f>
        <v>878813</v>
      </c>
      <c r="D164" s="51">
        <f>SUM(E164:F164)</f>
        <v>605930</v>
      </c>
      <c r="E164" s="51">
        <v>487954</v>
      </c>
      <c r="F164" s="51">
        <v>117976</v>
      </c>
      <c r="G164" s="51">
        <v>208129</v>
      </c>
      <c r="H164" s="51"/>
      <c r="I164" s="51"/>
      <c r="J164" s="51">
        <v>28754</v>
      </c>
      <c r="K164" s="51">
        <v>36000</v>
      </c>
      <c r="L164" s="52"/>
      <c r="M164" s="52"/>
    </row>
    <row r="165" spans="1:13" s="53" customFormat="1" ht="15.75" customHeight="1" x14ac:dyDescent="0.2">
      <c r="A165" s="49" t="s">
        <v>71</v>
      </c>
      <c r="B165" s="50" t="s">
        <v>72</v>
      </c>
      <c r="C165" s="51">
        <f t="shared" si="39"/>
        <v>462773</v>
      </c>
      <c r="D165" s="51">
        <f t="shared" si="40"/>
        <v>369622</v>
      </c>
      <c r="E165" s="51">
        <v>297262</v>
      </c>
      <c r="F165" s="51">
        <v>72360</v>
      </c>
      <c r="G165" s="51">
        <v>86000</v>
      </c>
      <c r="H165" s="51"/>
      <c r="I165" s="51"/>
      <c r="J165" s="51">
        <v>7000</v>
      </c>
      <c r="K165" s="52"/>
      <c r="L165" s="52">
        <v>151</v>
      </c>
      <c r="M165" s="52"/>
    </row>
    <row r="166" spans="1:13" s="53" customFormat="1" ht="15.75" customHeight="1" x14ac:dyDescent="0.2">
      <c r="A166" s="49" t="s">
        <v>71</v>
      </c>
      <c r="B166" s="50" t="s">
        <v>73</v>
      </c>
      <c r="C166" s="51">
        <f t="shared" si="39"/>
        <v>162610</v>
      </c>
      <c r="D166" s="51">
        <f t="shared" si="40"/>
        <v>131438</v>
      </c>
      <c r="E166" s="51">
        <v>105229</v>
      </c>
      <c r="F166" s="51">
        <v>26209</v>
      </c>
      <c r="G166" s="51">
        <v>26789</v>
      </c>
      <c r="H166" s="51"/>
      <c r="I166" s="51"/>
      <c r="J166" s="51">
        <v>4383</v>
      </c>
      <c r="K166" s="52"/>
      <c r="L166" s="52"/>
      <c r="M166" s="52"/>
    </row>
    <row r="167" spans="1:13" s="53" customFormat="1" ht="15.75" customHeight="1" x14ac:dyDescent="0.2">
      <c r="A167" s="49" t="s">
        <v>71</v>
      </c>
      <c r="B167" s="50" t="s">
        <v>74</v>
      </c>
      <c r="C167" s="51">
        <f t="shared" si="39"/>
        <v>525963</v>
      </c>
      <c r="D167" s="51">
        <f t="shared" si="40"/>
        <v>339454</v>
      </c>
      <c r="E167" s="51">
        <v>273209</v>
      </c>
      <c r="F167" s="51">
        <v>66245</v>
      </c>
      <c r="G167" s="51">
        <v>174309</v>
      </c>
      <c r="H167" s="51"/>
      <c r="I167" s="51"/>
      <c r="J167" s="51">
        <v>12200</v>
      </c>
      <c r="K167" s="52"/>
      <c r="L167" s="52"/>
      <c r="M167" s="52"/>
    </row>
    <row r="168" spans="1:13" s="53" customFormat="1" ht="15.75" customHeight="1" x14ac:dyDescent="0.2">
      <c r="A168" s="49" t="s">
        <v>71</v>
      </c>
      <c r="B168" s="50" t="s">
        <v>229</v>
      </c>
      <c r="C168" s="51">
        <f t="shared" si="39"/>
        <v>0</v>
      </c>
      <c r="D168" s="51">
        <f t="shared" si="40"/>
        <v>0</v>
      </c>
      <c r="E168" s="51"/>
      <c r="F168" s="51"/>
      <c r="G168" s="51"/>
      <c r="H168" s="51"/>
      <c r="I168" s="51"/>
      <c r="J168" s="51"/>
      <c r="K168" s="52"/>
      <c r="L168" s="52"/>
      <c r="M168" s="52"/>
    </row>
    <row r="169" spans="1:13" s="53" customFormat="1" ht="23.25" customHeight="1" x14ac:dyDescent="0.2">
      <c r="A169" s="49" t="s">
        <v>79</v>
      </c>
      <c r="B169" s="50" t="s">
        <v>76</v>
      </c>
      <c r="C169" s="51">
        <f t="shared" si="39"/>
        <v>240033</v>
      </c>
      <c r="D169" s="51">
        <f t="shared" si="40"/>
        <v>196014</v>
      </c>
      <c r="E169" s="51">
        <v>157153</v>
      </c>
      <c r="F169" s="51">
        <v>38861</v>
      </c>
      <c r="G169" s="51">
        <v>40359</v>
      </c>
      <c r="H169" s="51"/>
      <c r="I169" s="51"/>
      <c r="J169" s="51">
        <v>3660</v>
      </c>
      <c r="K169" s="52"/>
      <c r="L169" s="52"/>
      <c r="M169" s="52"/>
    </row>
    <row r="170" spans="1:13" s="53" customFormat="1" ht="15.75" hidden="1" customHeight="1" x14ac:dyDescent="0.2">
      <c r="A170" s="49" t="s">
        <v>79</v>
      </c>
      <c r="B170" s="55" t="s">
        <v>245</v>
      </c>
      <c r="C170" s="91">
        <f>SUM(D170,G170,H170:M170)</f>
        <v>0</v>
      </c>
      <c r="D170" s="91">
        <f>SUM(E170:F170)</f>
        <v>0</v>
      </c>
      <c r="E170" s="91"/>
      <c r="F170" s="91"/>
      <c r="G170" s="51"/>
      <c r="H170" s="51"/>
      <c r="I170" s="51"/>
      <c r="J170" s="51"/>
      <c r="K170" s="52"/>
      <c r="L170" s="52"/>
      <c r="M170" s="52"/>
    </row>
    <row r="171" spans="1:13" s="53" customFormat="1" ht="21.75" hidden="1" customHeight="1" x14ac:dyDescent="0.2">
      <c r="A171" s="93" t="s">
        <v>79</v>
      </c>
      <c r="B171" s="55" t="s">
        <v>249</v>
      </c>
      <c r="C171" s="91">
        <f>SUM(D171,G171,H171:M171)</f>
        <v>0</v>
      </c>
      <c r="D171" s="91">
        <f>SUM(E171:F171)</f>
        <v>0</v>
      </c>
      <c r="E171" s="91"/>
      <c r="F171" s="91"/>
      <c r="G171" s="51"/>
      <c r="H171" s="51"/>
      <c r="I171" s="51"/>
      <c r="J171" s="51"/>
      <c r="K171" s="52"/>
      <c r="L171" s="52"/>
      <c r="M171" s="52"/>
    </row>
    <row r="172" spans="1:13" s="53" customFormat="1" ht="15.75" hidden="1" customHeight="1" x14ac:dyDescent="0.2">
      <c r="A172" s="49" t="s">
        <v>79</v>
      </c>
      <c r="B172" s="55" t="s">
        <v>217</v>
      </c>
      <c r="C172" s="51">
        <f>SUM(D172,G172,H172:M172)</f>
        <v>0</v>
      </c>
      <c r="D172" s="51">
        <f>SUM(E172:F172)</f>
        <v>0</v>
      </c>
      <c r="E172" s="51"/>
      <c r="F172" s="51"/>
      <c r="G172" s="51"/>
      <c r="H172" s="51"/>
      <c r="I172" s="51"/>
      <c r="J172" s="51"/>
      <c r="K172" s="52"/>
      <c r="L172" s="52"/>
      <c r="M172" s="52"/>
    </row>
    <row r="173" spans="1:13" s="53" customFormat="1" ht="15.75" customHeight="1" x14ac:dyDescent="0.2">
      <c r="A173" s="49" t="s">
        <v>79</v>
      </c>
      <c r="B173" s="55" t="s">
        <v>218</v>
      </c>
      <c r="C173" s="51">
        <f>SUM(D173,G173,H173:M173)</f>
        <v>52176</v>
      </c>
      <c r="D173" s="51">
        <f>SUM(E173:F173)</f>
        <v>0</v>
      </c>
      <c r="E173" s="51"/>
      <c r="F173" s="51"/>
      <c r="G173" s="51">
        <v>48600</v>
      </c>
      <c r="H173" s="51"/>
      <c r="I173" s="51"/>
      <c r="J173" s="51">
        <v>3576</v>
      </c>
      <c r="K173" s="52"/>
      <c r="L173" s="52"/>
      <c r="M173" s="52"/>
    </row>
    <row r="174" spans="1:13" s="53" customFormat="1" ht="15.75" customHeight="1" x14ac:dyDescent="0.2">
      <c r="A174" s="49" t="s">
        <v>79</v>
      </c>
      <c r="B174" s="55" t="s">
        <v>223</v>
      </c>
      <c r="C174" s="51">
        <f>SUM(D174,G174,H174:M174)</f>
        <v>3738</v>
      </c>
      <c r="D174" s="51">
        <f>SUM(E174:F174)</f>
        <v>1241</v>
      </c>
      <c r="E174" s="51">
        <v>1000</v>
      </c>
      <c r="F174" s="51">
        <v>241</v>
      </c>
      <c r="G174" s="51">
        <v>2497</v>
      </c>
      <c r="H174" s="51"/>
      <c r="I174" s="51"/>
      <c r="J174" s="51"/>
      <c r="K174" s="52"/>
      <c r="L174" s="52"/>
      <c r="M174" s="52"/>
    </row>
    <row r="175" spans="1:13" s="7" customFormat="1" ht="15.75" customHeight="1" x14ac:dyDescent="0.2">
      <c r="A175" s="20" t="s">
        <v>79</v>
      </c>
      <c r="B175" s="21" t="s">
        <v>77</v>
      </c>
      <c r="C175" s="51">
        <f t="shared" si="39"/>
        <v>84070</v>
      </c>
      <c r="D175" s="56">
        <f t="shared" si="40"/>
        <v>25969</v>
      </c>
      <c r="E175" s="56">
        <v>21091</v>
      </c>
      <c r="F175" s="56">
        <v>4878</v>
      </c>
      <c r="G175" s="56">
        <v>50681</v>
      </c>
      <c r="H175" s="56">
        <v>7420</v>
      </c>
      <c r="I175" s="56"/>
      <c r="J175" s="56"/>
      <c r="K175" s="24"/>
      <c r="L175" s="24"/>
      <c r="M175" s="24"/>
    </row>
    <row r="176" spans="1:13" s="7" customFormat="1" ht="36.75" customHeight="1" x14ac:dyDescent="0.2">
      <c r="A176" s="20" t="s">
        <v>79</v>
      </c>
      <c r="B176" s="21" t="s">
        <v>78</v>
      </c>
      <c r="C176" s="51">
        <f t="shared" si="39"/>
        <v>333561</v>
      </c>
      <c r="D176" s="56">
        <f t="shared" si="40"/>
        <v>0</v>
      </c>
      <c r="E176" s="56"/>
      <c r="F176" s="56"/>
      <c r="G176" s="56"/>
      <c r="H176" s="56"/>
      <c r="I176" s="56"/>
      <c r="J176" s="56"/>
      <c r="K176" s="24"/>
      <c r="L176" s="24">
        <v>333561</v>
      </c>
      <c r="M176" s="24"/>
    </row>
    <row r="177" spans="1:13" s="7" customFormat="1" ht="15.75" customHeight="1" x14ac:dyDescent="0.2">
      <c r="A177" s="49" t="s">
        <v>79</v>
      </c>
      <c r="B177" s="50" t="s">
        <v>199</v>
      </c>
      <c r="C177" s="51">
        <f>SUM(D177,G177,H177:M177)</f>
        <v>207348</v>
      </c>
      <c r="D177" s="51">
        <f>SUM(E177:F177)</f>
        <v>0</v>
      </c>
      <c r="E177" s="51"/>
      <c r="F177" s="51"/>
      <c r="G177" s="51"/>
      <c r="H177" s="51"/>
      <c r="I177" s="51"/>
      <c r="J177" s="51">
        <v>207348</v>
      </c>
      <c r="K177" s="52"/>
      <c r="L177" s="52"/>
      <c r="M177" s="52"/>
    </row>
    <row r="178" spans="1:13" s="7" customFormat="1" ht="15.75" customHeight="1" x14ac:dyDescent="0.2">
      <c r="A178" s="20" t="s">
        <v>75</v>
      </c>
      <c r="B178" s="21" t="s">
        <v>81</v>
      </c>
      <c r="C178" s="51">
        <f>SUM(D178,G178,H178:M178)</f>
        <v>424591</v>
      </c>
      <c r="D178" s="24">
        <f>SUM(E178:F178)</f>
        <v>181930</v>
      </c>
      <c r="E178" s="24">
        <v>144758</v>
      </c>
      <c r="F178" s="24">
        <v>37172</v>
      </c>
      <c r="G178" s="24">
        <v>165504</v>
      </c>
      <c r="H178" s="24"/>
      <c r="I178" s="24"/>
      <c r="J178" s="24">
        <v>9957</v>
      </c>
      <c r="K178" s="24">
        <v>67200</v>
      </c>
      <c r="L178" s="24"/>
      <c r="M178" s="24"/>
    </row>
    <row r="179" spans="1:13" s="7" customFormat="1" ht="15.75" customHeight="1" x14ac:dyDescent="0.2">
      <c r="A179" s="20" t="s">
        <v>79</v>
      </c>
      <c r="B179" s="45" t="s">
        <v>221</v>
      </c>
      <c r="C179" s="51">
        <f>SUM(D179,G179,H179:M179)</f>
        <v>23497</v>
      </c>
      <c r="D179" s="24">
        <f>SUM(E179:F179)</f>
        <v>0</v>
      </c>
      <c r="E179" s="24"/>
      <c r="F179" s="24"/>
      <c r="G179" s="24">
        <v>23497</v>
      </c>
      <c r="H179" s="24"/>
      <c r="I179" s="24"/>
      <c r="J179" s="24"/>
      <c r="K179" s="24"/>
      <c r="L179" s="24"/>
      <c r="M179" s="24"/>
    </row>
    <row r="180" spans="1:13" s="7" customFormat="1" ht="24.75" customHeight="1" x14ac:dyDescent="0.2">
      <c r="A180" s="20" t="s">
        <v>79</v>
      </c>
      <c r="B180" s="52" t="s">
        <v>200</v>
      </c>
      <c r="C180" s="51">
        <f>SUM(D180,G180,H180:M180)</f>
        <v>34972</v>
      </c>
      <c r="D180" s="24">
        <f>SUM(E180:F180)</f>
        <v>26000</v>
      </c>
      <c r="E180" s="51">
        <v>20952</v>
      </c>
      <c r="F180" s="51">
        <v>5048</v>
      </c>
      <c r="G180" s="51">
        <v>8972</v>
      </c>
      <c r="H180" s="51"/>
      <c r="I180" s="51"/>
      <c r="J180" s="51"/>
      <c r="K180" s="52"/>
      <c r="L180" s="52"/>
      <c r="M180" s="52"/>
    </row>
    <row r="181" spans="1:13" s="7" customFormat="1" ht="24.75" customHeight="1" x14ac:dyDescent="0.2">
      <c r="A181" s="20" t="s">
        <v>79</v>
      </c>
      <c r="B181" s="21" t="s">
        <v>157</v>
      </c>
      <c r="C181" s="51">
        <f t="shared" si="39"/>
        <v>206567</v>
      </c>
      <c r="D181" s="24">
        <f t="shared" si="40"/>
        <v>137324</v>
      </c>
      <c r="E181" s="24">
        <v>109738</v>
      </c>
      <c r="F181" s="24">
        <v>27586</v>
      </c>
      <c r="G181" s="24">
        <v>65483</v>
      </c>
      <c r="H181" s="24"/>
      <c r="I181" s="24"/>
      <c r="J181" s="24">
        <v>3760</v>
      </c>
      <c r="K181" s="24"/>
      <c r="L181" s="24"/>
      <c r="M181" s="24"/>
    </row>
    <row r="182" spans="1:13" s="53" customFormat="1" ht="15.75" customHeight="1" x14ac:dyDescent="0.2">
      <c r="A182" s="20" t="s">
        <v>79</v>
      </c>
      <c r="B182" s="52" t="s">
        <v>168</v>
      </c>
      <c r="C182" s="51">
        <f>SUM(D182,G182,H182:M182)</f>
        <v>48918</v>
      </c>
      <c r="D182" s="24">
        <f>SUM(E182:F182)</f>
        <v>24818</v>
      </c>
      <c r="E182" s="51">
        <v>20000</v>
      </c>
      <c r="F182" s="51">
        <v>4818</v>
      </c>
      <c r="G182" s="51">
        <v>15100</v>
      </c>
      <c r="H182" s="52"/>
      <c r="I182" s="52"/>
      <c r="J182" s="52"/>
      <c r="K182" s="52">
        <v>9000</v>
      </c>
      <c r="L182" s="52"/>
      <c r="M182" s="52"/>
    </row>
    <row r="183" spans="1:13" s="53" customFormat="1" ht="15.75" customHeight="1" x14ac:dyDescent="0.2">
      <c r="A183" s="20" t="s">
        <v>79</v>
      </c>
      <c r="B183" s="52" t="s">
        <v>236</v>
      </c>
      <c r="C183" s="51">
        <f t="shared" si="39"/>
        <v>17340</v>
      </c>
      <c r="D183" s="24">
        <f t="shared" si="40"/>
        <v>0</v>
      </c>
      <c r="E183" s="51"/>
      <c r="F183" s="51"/>
      <c r="G183" s="51">
        <v>17340</v>
      </c>
      <c r="H183" s="51"/>
      <c r="I183" s="51"/>
      <c r="J183" s="51"/>
      <c r="K183" s="52"/>
      <c r="L183" s="52"/>
      <c r="M183" s="52"/>
    </row>
    <row r="184" spans="1:13" s="53" customFormat="1" ht="15.75" customHeight="1" x14ac:dyDescent="0.2">
      <c r="A184" s="20" t="s">
        <v>224</v>
      </c>
      <c r="B184" s="52" t="s">
        <v>225</v>
      </c>
      <c r="C184" s="51">
        <f t="shared" si="39"/>
        <v>138127</v>
      </c>
      <c r="D184" s="24">
        <f t="shared" si="40"/>
        <v>28673</v>
      </c>
      <c r="E184" s="51">
        <v>23107</v>
      </c>
      <c r="F184" s="51">
        <v>5566</v>
      </c>
      <c r="G184" s="51">
        <v>25758</v>
      </c>
      <c r="H184" s="51"/>
      <c r="I184" s="51"/>
      <c r="J184" s="51"/>
      <c r="K184" s="52"/>
      <c r="L184" s="52">
        <v>83696</v>
      </c>
      <c r="M184" s="52"/>
    </row>
    <row r="185" spans="1:13" s="53" customFormat="1" ht="15.75" customHeight="1" x14ac:dyDescent="0.2">
      <c r="A185" s="89" t="s">
        <v>237</v>
      </c>
      <c r="B185" s="52" t="s">
        <v>238</v>
      </c>
      <c r="C185" s="51">
        <f t="shared" si="39"/>
        <v>30600</v>
      </c>
      <c r="D185" s="24">
        <f t="shared" si="40"/>
        <v>0</v>
      </c>
      <c r="E185" s="51"/>
      <c r="F185" s="51"/>
      <c r="G185" s="51">
        <v>30600</v>
      </c>
      <c r="H185" s="51"/>
      <c r="I185" s="51"/>
      <c r="J185" s="51"/>
      <c r="K185" s="52"/>
      <c r="L185" s="52"/>
      <c r="M185" s="52"/>
    </row>
    <row r="186" spans="1:13" s="53" customFormat="1" ht="34.5" customHeight="1" x14ac:dyDescent="0.2">
      <c r="A186" s="20" t="s">
        <v>79</v>
      </c>
      <c r="B186" s="52" t="s">
        <v>257</v>
      </c>
      <c r="C186" s="51">
        <f t="shared" ref="C186" si="41">SUM(D186,G186,H186:M186)</f>
        <v>10393</v>
      </c>
      <c r="D186" s="24">
        <f t="shared" ref="D186" si="42">SUM(E186:F186)</f>
        <v>0</v>
      </c>
      <c r="E186" s="51"/>
      <c r="F186" s="51"/>
      <c r="G186" s="51">
        <v>10393</v>
      </c>
      <c r="H186" s="51"/>
      <c r="I186" s="51"/>
      <c r="J186" s="51"/>
      <c r="K186" s="52"/>
      <c r="L186" s="52"/>
      <c r="M186" s="52"/>
    </row>
    <row r="187" spans="1:13" s="53" customFormat="1" ht="15.75" customHeight="1" x14ac:dyDescent="0.2">
      <c r="A187" s="57" t="s">
        <v>79</v>
      </c>
      <c r="B187" s="52" t="s">
        <v>255</v>
      </c>
      <c r="C187" s="51">
        <f t="shared" si="39"/>
        <v>14192</v>
      </c>
      <c r="D187" s="24">
        <f t="shared" si="40"/>
        <v>0</v>
      </c>
      <c r="E187" s="51"/>
      <c r="F187" s="51"/>
      <c r="G187" s="51">
        <v>14192</v>
      </c>
      <c r="H187" s="51"/>
      <c r="I187" s="51"/>
      <c r="J187" s="51"/>
      <c r="K187" s="52"/>
      <c r="L187" s="52"/>
      <c r="M187" s="52"/>
    </row>
    <row r="188" spans="1:13" s="53" customFormat="1" ht="24" hidden="1" customHeight="1" x14ac:dyDescent="0.2">
      <c r="A188" s="74" t="s">
        <v>62</v>
      </c>
      <c r="B188" s="52" t="s">
        <v>256</v>
      </c>
      <c r="C188" s="91">
        <f t="shared" si="39"/>
        <v>0</v>
      </c>
      <c r="D188" s="94">
        <f t="shared" si="40"/>
        <v>0</v>
      </c>
      <c r="E188" s="91"/>
      <c r="F188" s="91"/>
      <c r="G188" s="51"/>
      <c r="H188" s="51"/>
      <c r="I188" s="51"/>
      <c r="J188" s="51"/>
      <c r="K188" s="52"/>
      <c r="L188" s="52"/>
      <c r="M188" s="52"/>
    </row>
    <row r="189" spans="1:13" s="53" customFormat="1" ht="15.75" hidden="1" customHeight="1" x14ac:dyDescent="0.2">
      <c r="A189" s="58" t="s">
        <v>62</v>
      </c>
      <c r="B189" s="52" t="s">
        <v>201</v>
      </c>
      <c r="C189" s="51">
        <f t="shared" ref="C189" si="43">SUM(D189,G189,H189:M189)</f>
        <v>0</v>
      </c>
      <c r="D189" s="24">
        <f t="shared" ref="D189" si="44">SUM(E189:F189)</f>
        <v>0</v>
      </c>
      <c r="E189" s="51"/>
      <c r="F189" s="51"/>
      <c r="G189" s="51"/>
      <c r="H189" s="51"/>
      <c r="I189" s="51"/>
      <c r="J189" s="51"/>
      <c r="K189" s="52"/>
      <c r="L189" s="52"/>
      <c r="M189" s="52"/>
    </row>
    <row r="190" spans="1:13" s="53" customFormat="1" ht="15.75" customHeight="1" x14ac:dyDescent="0.2">
      <c r="A190" s="58" t="s">
        <v>79</v>
      </c>
      <c r="B190" s="52" t="s">
        <v>220</v>
      </c>
      <c r="C190" s="51">
        <f t="shared" ref="C190" si="45">SUM(D190,G190,H190:M190)</f>
        <v>62100</v>
      </c>
      <c r="D190" s="24">
        <f t="shared" ref="D190" si="46">SUM(E190:F190)</f>
        <v>0</v>
      </c>
      <c r="E190" s="51"/>
      <c r="F190" s="51"/>
      <c r="G190" s="51">
        <v>62100</v>
      </c>
      <c r="H190" s="51"/>
      <c r="I190" s="51"/>
      <c r="J190" s="51"/>
      <c r="K190" s="52"/>
      <c r="L190" s="52"/>
      <c r="M190" s="52"/>
    </row>
    <row r="191" spans="1:13" s="53" customFormat="1" ht="26.25" customHeight="1" x14ac:dyDescent="0.2">
      <c r="A191" s="58" t="s">
        <v>79</v>
      </c>
      <c r="B191" s="52" t="s">
        <v>254</v>
      </c>
      <c r="C191" s="51">
        <f t="shared" ref="C191" si="47">SUM(D191,G191,H191:M191)</f>
        <v>6983</v>
      </c>
      <c r="D191" s="24">
        <f t="shared" ref="D191" si="48">SUM(E191:F191)</f>
        <v>0</v>
      </c>
      <c r="E191" s="51"/>
      <c r="F191" s="51"/>
      <c r="G191" s="51">
        <v>6983</v>
      </c>
      <c r="H191" s="51"/>
      <c r="I191" s="51"/>
      <c r="J191" s="51"/>
      <c r="K191" s="52"/>
      <c r="L191" s="52"/>
      <c r="M191" s="52"/>
    </row>
    <row r="192" spans="1:13" s="53" customFormat="1" ht="26.25" customHeight="1" x14ac:dyDescent="0.2">
      <c r="A192" s="58" t="s">
        <v>79</v>
      </c>
      <c r="B192" s="52" t="s">
        <v>242</v>
      </c>
      <c r="C192" s="51">
        <f t="shared" ref="C192" si="49">SUM(D192,G192,H192:M192)</f>
        <v>10933</v>
      </c>
      <c r="D192" s="24">
        <f t="shared" ref="D192" si="50">SUM(E192:F192)</f>
        <v>0</v>
      </c>
      <c r="E192" s="51"/>
      <c r="F192" s="51"/>
      <c r="G192" s="51">
        <v>10933</v>
      </c>
      <c r="H192" s="51"/>
      <c r="I192" s="51"/>
      <c r="J192" s="51"/>
      <c r="K192" s="52"/>
      <c r="L192" s="52"/>
      <c r="M192" s="52"/>
    </row>
    <row r="193" spans="1:13" s="53" customFormat="1" ht="24" customHeight="1" x14ac:dyDescent="0.2">
      <c r="A193" s="58" t="s">
        <v>79</v>
      </c>
      <c r="B193" s="52" t="s">
        <v>202</v>
      </c>
      <c r="C193" s="51">
        <f t="shared" ref="C193" si="51">SUM(D193,G193,H193:M193)</f>
        <v>19721</v>
      </c>
      <c r="D193" s="24">
        <f t="shared" ref="D193" si="52">SUM(E193:F193)</f>
        <v>10000</v>
      </c>
      <c r="E193" s="51">
        <v>8059</v>
      </c>
      <c r="F193" s="51">
        <v>1941</v>
      </c>
      <c r="G193" s="51">
        <v>9721</v>
      </c>
      <c r="H193" s="51"/>
      <c r="I193" s="51"/>
      <c r="J193" s="51"/>
      <c r="K193" s="52"/>
      <c r="L193" s="52"/>
      <c r="M193" s="52"/>
    </row>
    <row r="194" spans="1:13" s="53" customFormat="1" ht="24.75" customHeight="1" x14ac:dyDescent="0.2">
      <c r="A194" s="58" t="s">
        <v>79</v>
      </c>
      <c r="B194" s="52" t="s">
        <v>203</v>
      </c>
      <c r="C194" s="51">
        <f t="shared" ref="C194:C195" si="53">SUM(D194,G194,H194:M194)</f>
        <v>18376</v>
      </c>
      <c r="D194" s="24">
        <f t="shared" ref="D194:D195" si="54">SUM(E194:F194)</f>
        <v>10000</v>
      </c>
      <c r="E194" s="51">
        <v>8059</v>
      </c>
      <c r="F194" s="51">
        <v>1941</v>
      </c>
      <c r="G194" s="51">
        <v>8376</v>
      </c>
      <c r="H194" s="51"/>
      <c r="I194" s="51"/>
      <c r="J194" s="51"/>
      <c r="K194" s="52"/>
      <c r="L194" s="52"/>
      <c r="M194" s="52"/>
    </row>
    <row r="195" spans="1:13" s="53" customFormat="1" ht="24.75" customHeight="1" x14ac:dyDescent="0.2">
      <c r="A195" s="58" t="s">
        <v>79</v>
      </c>
      <c r="B195" s="52" t="s">
        <v>250</v>
      </c>
      <c r="C195" s="51">
        <f t="shared" si="53"/>
        <v>23324</v>
      </c>
      <c r="D195" s="24">
        <f t="shared" si="54"/>
        <v>2606</v>
      </c>
      <c r="E195" s="51">
        <v>2100</v>
      </c>
      <c r="F195" s="51">
        <v>506</v>
      </c>
      <c r="G195" s="51">
        <v>20718</v>
      </c>
      <c r="H195" s="51"/>
      <c r="I195" s="51"/>
      <c r="J195" s="51"/>
      <c r="K195" s="52"/>
      <c r="L195" s="52"/>
      <c r="M195" s="52"/>
    </row>
    <row r="196" spans="1:13" s="53" customFormat="1" ht="21.75" customHeight="1" x14ac:dyDescent="0.2">
      <c r="A196" s="58" t="s">
        <v>79</v>
      </c>
      <c r="B196" s="52" t="s">
        <v>251</v>
      </c>
      <c r="C196" s="51">
        <f t="shared" ref="C196" si="55">SUM(D196,G196,H196:M196)</f>
        <v>10063</v>
      </c>
      <c r="D196" s="24">
        <f t="shared" ref="D196" si="56">SUM(E196:F196)</f>
        <v>931</v>
      </c>
      <c r="E196" s="51">
        <v>750</v>
      </c>
      <c r="F196" s="51">
        <v>181</v>
      </c>
      <c r="G196" s="51">
        <v>3142</v>
      </c>
      <c r="H196" s="51"/>
      <c r="I196" s="51"/>
      <c r="J196" s="51">
        <v>5990</v>
      </c>
      <c r="K196" s="52"/>
      <c r="L196" s="52"/>
      <c r="M196" s="52"/>
    </row>
    <row r="197" spans="1:13" s="12" customFormat="1" ht="15.75" customHeight="1" x14ac:dyDescent="0.2">
      <c r="A197" s="77" t="s">
        <v>134</v>
      </c>
      <c r="B197" s="30" t="s">
        <v>82</v>
      </c>
      <c r="C197" s="18">
        <f>SUM(C198:C215)</f>
        <v>3300459</v>
      </c>
      <c r="D197" s="18">
        <f t="shared" ref="D197:M197" si="57">SUM(D198:D215)</f>
        <v>1312514</v>
      </c>
      <c r="E197" s="18">
        <f t="shared" si="57"/>
        <v>1047965</v>
      </c>
      <c r="F197" s="18">
        <f t="shared" si="57"/>
        <v>264549</v>
      </c>
      <c r="G197" s="18">
        <f t="shared" si="57"/>
        <v>984948</v>
      </c>
      <c r="H197" s="18">
        <f t="shared" si="57"/>
        <v>15000</v>
      </c>
      <c r="I197" s="18">
        <f t="shared" si="57"/>
        <v>0</v>
      </c>
      <c r="J197" s="18">
        <f t="shared" si="57"/>
        <v>86281</v>
      </c>
      <c r="K197" s="18">
        <f t="shared" si="57"/>
        <v>483382</v>
      </c>
      <c r="L197" s="18">
        <f t="shared" si="57"/>
        <v>418334</v>
      </c>
      <c r="M197" s="18">
        <f t="shared" si="57"/>
        <v>0</v>
      </c>
    </row>
    <row r="198" spans="1:13" s="7" customFormat="1" ht="15.75" customHeight="1" x14ac:dyDescent="0.2">
      <c r="A198" s="21" t="s">
        <v>83</v>
      </c>
      <c r="B198" s="21" t="s">
        <v>84</v>
      </c>
      <c r="C198" s="24">
        <f t="shared" ref="C198:C206" si="58">SUM(D198,G198,H198:M198)</f>
        <v>359032</v>
      </c>
      <c r="D198" s="24">
        <f t="shared" ref="D198:D206" si="59">SUM(E198:F198)</f>
        <v>217762</v>
      </c>
      <c r="E198" s="24">
        <v>174303</v>
      </c>
      <c r="F198" s="24">
        <v>43459</v>
      </c>
      <c r="G198" s="22">
        <v>132888</v>
      </c>
      <c r="H198" s="22"/>
      <c r="I198" s="22"/>
      <c r="J198" s="22">
        <v>7000</v>
      </c>
      <c r="K198" s="22">
        <v>1382</v>
      </c>
      <c r="L198" s="22"/>
      <c r="M198" s="22"/>
    </row>
    <row r="199" spans="1:13" s="7" customFormat="1" ht="15.75" customHeight="1" x14ac:dyDescent="0.2">
      <c r="A199" s="21" t="s">
        <v>93</v>
      </c>
      <c r="B199" s="21" t="s">
        <v>85</v>
      </c>
      <c r="C199" s="22">
        <f t="shared" si="58"/>
        <v>163059</v>
      </c>
      <c r="D199" s="24">
        <f t="shared" si="59"/>
        <v>118451</v>
      </c>
      <c r="E199" s="24">
        <v>92393</v>
      </c>
      <c r="F199" s="24">
        <v>26058</v>
      </c>
      <c r="G199" s="22">
        <v>43658</v>
      </c>
      <c r="H199" s="22"/>
      <c r="I199" s="22"/>
      <c r="J199" s="22">
        <v>950</v>
      </c>
      <c r="K199" s="22"/>
      <c r="L199" s="22"/>
      <c r="M199" s="22"/>
    </row>
    <row r="200" spans="1:13" s="7" customFormat="1" ht="15.75" customHeight="1" x14ac:dyDescent="0.2">
      <c r="A200" s="21" t="s">
        <v>93</v>
      </c>
      <c r="B200" s="21" t="s">
        <v>138</v>
      </c>
      <c r="C200" s="22">
        <f t="shared" si="58"/>
        <v>575212</v>
      </c>
      <c r="D200" s="24">
        <f t="shared" si="59"/>
        <v>470801</v>
      </c>
      <c r="E200" s="24">
        <v>379403</v>
      </c>
      <c r="F200" s="24">
        <v>91398</v>
      </c>
      <c r="G200" s="22">
        <v>90580</v>
      </c>
      <c r="H200" s="22"/>
      <c r="I200" s="22"/>
      <c r="J200" s="22">
        <v>13831</v>
      </c>
      <c r="K200" s="22"/>
      <c r="L200" s="22"/>
      <c r="M200" s="22"/>
    </row>
    <row r="201" spans="1:13" s="7" customFormat="1" ht="15.75" customHeight="1" x14ac:dyDescent="0.2">
      <c r="A201" s="21" t="s">
        <v>131</v>
      </c>
      <c r="B201" s="21" t="s">
        <v>173</v>
      </c>
      <c r="C201" s="22">
        <f t="shared" si="58"/>
        <v>10792</v>
      </c>
      <c r="D201" s="24">
        <f t="shared" si="59"/>
        <v>0</v>
      </c>
      <c r="E201" s="24"/>
      <c r="F201" s="24"/>
      <c r="G201" s="24">
        <v>10792</v>
      </c>
      <c r="H201" s="22"/>
      <c r="I201" s="22"/>
      <c r="J201" s="22"/>
      <c r="K201" s="22"/>
      <c r="L201" s="22"/>
      <c r="M201" s="22"/>
    </row>
    <row r="202" spans="1:13" s="7" customFormat="1" ht="15.75" customHeight="1" x14ac:dyDescent="0.2">
      <c r="A202" s="21" t="s">
        <v>93</v>
      </c>
      <c r="B202" s="21" t="s">
        <v>86</v>
      </c>
      <c r="C202" s="22">
        <f t="shared" si="58"/>
        <v>108861</v>
      </c>
      <c r="D202" s="24">
        <f t="shared" si="59"/>
        <v>100875</v>
      </c>
      <c r="E202" s="24">
        <v>81059</v>
      </c>
      <c r="F202" s="24">
        <v>19816</v>
      </c>
      <c r="G202" s="22">
        <v>7486</v>
      </c>
      <c r="H202" s="22"/>
      <c r="I202" s="22"/>
      <c r="J202" s="22">
        <v>500</v>
      </c>
      <c r="K202" s="22"/>
      <c r="L202" s="22"/>
      <c r="M202" s="22"/>
    </row>
    <row r="203" spans="1:13" s="7" customFormat="1" ht="15.75" customHeight="1" x14ac:dyDescent="0.2">
      <c r="A203" s="21" t="s">
        <v>131</v>
      </c>
      <c r="B203" s="21" t="s">
        <v>156</v>
      </c>
      <c r="C203" s="22">
        <f t="shared" si="58"/>
        <v>218147</v>
      </c>
      <c r="D203" s="24">
        <f t="shared" si="59"/>
        <v>183492</v>
      </c>
      <c r="E203" s="24">
        <v>145365</v>
      </c>
      <c r="F203" s="24">
        <v>38127</v>
      </c>
      <c r="G203" s="22">
        <v>30655</v>
      </c>
      <c r="H203" s="22"/>
      <c r="I203" s="22"/>
      <c r="J203" s="22">
        <v>4000</v>
      </c>
      <c r="K203" s="22"/>
      <c r="L203" s="22"/>
      <c r="M203" s="22"/>
    </row>
    <row r="204" spans="1:13" s="7" customFormat="1" ht="15.75" customHeight="1" x14ac:dyDescent="0.2">
      <c r="A204" s="21" t="s">
        <v>131</v>
      </c>
      <c r="B204" s="59" t="s">
        <v>182</v>
      </c>
      <c r="C204" s="22">
        <f t="shared" si="58"/>
        <v>184000</v>
      </c>
      <c r="D204" s="24">
        <f t="shared" si="59"/>
        <v>99272</v>
      </c>
      <c r="E204" s="24">
        <v>80000</v>
      </c>
      <c r="F204" s="24">
        <v>19272</v>
      </c>
      <c r="G204" s="22">
        <v>84728</v>
      </c>
      <c r="H204" s="22"/>
      <c r="I204" s="22"/>
      <c r="J204" s="22"/>
      <c r="K204" s="22"/>
      <c r="L204" s="22"/>
      <c r="M204" s="22"/>
    </row>
    <row r="205" spans="1:13" s="7" customFormat="1" ht="30.75" customHeight="1" x14ac:dyDescent="0.2">
      <c r="A205" s="21" t="s">
        <v>131</v>
      </c>
      <c r="B205" s="59" t="s">
        <v>190</v>
      </c>
      <c r="C205" s="22">
        <f t="shared" si="58"/>
        <v>10586</v>
      </c>
      <c r="D205" s="24">
        <f t="shared" si="59"/>
        <v>1498</v>
      </c>
      <c r="E205" s="24">
        <v>1207</v>
      </c>
      <c r="F205" s="24">
        <v>291</v>
      </c>
      <c r="G205" s="22">
        <v>9088</v>
      </c>
      <c r="H205" s="22"/>
      <c r="I205" s="22"/>
      <c r="J205" s="22"/>
      <c r="K205" s="22"/>
      <c r="L205" s="22"/>
      <c r="M205" s="22"/>
    </row>
    <row r="206" spans="1:13" s="7" customFormat="1" ht="25.5" customHeight="1" x14ac:dyDescent="0.2">
      <c r="A206" s="21">
        <v>10.7</v>
      </c>
      <c r="B206" s="59" t="s">
        <v>165</v>
      </c>
      <c r="C206" s="22">
        <f t="shared" si="58"/>
        <v>220000</v>
      </c>
      <c r="D206" s="24">
        <f t="shared" si="59"/>
        <v>109642</v>
      </c>
      <c r="E206" s="24">
        <v>85635</v>
      </c>
      <c r="F206" s="24">
        <v>24007</v>
      </c>
      <c r="G206" s="22">
        <v>110358</v>
      </c>
      <c r="H206" s="22"/>
      <c r="I206" s="22"/>
      <c r="J206" s="22"/>
      <c r="K206" s="22"/>
      <c r="L206" s="22"/>
      <c r="M206" s="22"/>
    </row>
    <row r="207" spans="1:13" s="7" customFormat="1" ht="15.75" customHeight="1" x14ac:dyDescent="0.2">
      <c r="A207" s="21" t="s">
        <v>131</v>
      </c>
      <c r="B207" s="21" t="s">
        <v>198</v>
      </c>
      <c r="C207" s="22">
        <f t="shared" ref="C207:C213" si="60">SUM(D207,G207,H207:M207)</f>
        <v>382000</v>
      </c>
      <c r="D207" s="22">
        <f t="shared" ref="D207:D213" si="61">SUM(E207:F207)</f>
        <v>0</v>
      </c>
      <c r="E207" s="22"/>
      <c r="F207" s="22"/>
      <c r="G207" s="22"/>
      <c r="H207" s="22"/>
      <c r="I207" s="22"/>
      <c r="J207" s="22"/>
      <c r="K207" s="22">
        <v>382000</v>
      </c>
      <c r="L207" s="22"/>
      <c r="M207" s="22"/>
    </row>
    <row r="208" spans="1:13" s="7" customFormat="1" ht="27" customHeight="1" x14ac:dyDescent="0.2">
      <c r="A208" s="21" t="s">
        <v>131</v>
      </c>
      <c r="B208" s="21" t="s">
        <v>188</v>
      </c>
      <c r="C208" s="22">
        <f t="shared" si="60"/>
        <v>50000</v>
      </c>
      <c r="D208" s="22">
        <f t="shared" si="61"/>
        <v>0</v>
      </c>
      <c r="E208" s="22"/>
      <c r="F208" s="22"/>
      <c r="G208" s="22"/>
      <c r="H208" s="22"/>
      <c r="I208" s="22"/>
      <c r="J208" s="22"/>
      <c r="K208" s="22">
        <v>50000</v>
      </c>
      <c r="L208" s="22"/>
      <c r="M208" s="22"/>
    </row>
    <row r="209" spans="1:14" s="7" customFormat="1" ht="27" customHeight="1" x14ac:dyDescent="0.2">
      <c r="A209" s="21" t="s">
        <v>131</v>
      </c>
      <c r="B209" s="21" t="s">
        <v>214</v>
      </c>
      <c r="C209" s="22">
        <f t="shared" si="60"/>
        <v>50000</v>
      </c>
      <c r="D209" s="22">
        <f t="shared" si="61"/>
        <v>0</v>
      </c>
      <c r="E209" s="22"/>
      <c r="F209" s="22"/>
      <c r="G209" s="22"/>
      <c r="H209" s="22"/>
      <c r="I209" s="22"/>
      <c r="J209" s="22"/>
      <c r="K209" s="24">
        <v>50000</v>
      </c>
      <c r="L209" s="22"/>
      <c r="M209" s="22"/>
    </row>
    <row r="210" spans="1:14" s="7" customFormat="1" ht="27.75" customHeight="1" x14ac:dyDescent="0.2">
      <c r="A210" s="21" t="s">
        <v>132</v>
      </c>
      <c r="B210" s="21" t="s">
        <v>181</v>
      </c>
      <c r="C210" s="22">
        <f t="shared" si="60"/>
        <v>350000</v>
      </c>
      <c r="D210" s="22">
        <f t="shared" si="61"/>
        <v>0</v>
      </c>
      <c r="E210" s="22"/>
      <c r="F210" s="22"/>
      <c r="G210" s="22"/>
      <c r="H210" s="22"/>
      <c r="I210" s="22"/>
      <c r="J210" s="22"/>
      <c r="K210" s="22"/>
      <c r="L210" s="22">
        <v>350000</v>
      </c>
      <c r="M210" s="22"/>
    </row>
    <row r="211" spans="1:14" s="7" customFormat="1" ht="28.5" customHeight="1" x14ac:dyDescent="0.2">
      <c r="A211" s="60" t="s">
        <v>132</v>
      </c>
      <c r="B211" s="21" t="s">
        <v>87</v>
      </c>
      <c r="C211" s="22">
        <f t="shared" si="60"/>
        <v>15000</v>
      </c>
      <c r="D211" s="22">
        <f t="shared" si="61"/>
        <v>0</v>
      </c>
      <c r="E211" s="22"/>
      <c r="F211" s="22"/>
      <c r="G211" s="22"/>
      <c r="H211" s="24">
        <v>15000</v>
      </c>
      <c r="I211" s="22"/>
      <c r="J211" s="22"/>
      <c r="K211" s="22"/>
      <c r="L211" s="22"/>
      <c r="M211" s="22"/>
    </row>
    <row r="212" spans="1:14" s="7" customFormat="1" ht="28.5" customHeight="1" x14ac:dyDescent="0.2">
      <c r="A212" s="60">
        <v>10.92</v>
      </c>
      <c r="B212" s="21" t="s">
        <v>247</v>
      </c>
      <c r="C212" s="22">
        <f t="shared" si="60"/>
        <v>60000</v>
      </c>
      <c r="D212" s="22">
        <f t="shared" si="61"/>
        <v>0</v>
      </c>
      <c r="E212" s="22"/>
      <c r="F212" s="22"/>
      <c r="G212" s="22"/>
      <c r="H212" s="24"/>
      <c r="I212" s="22"/>
      <c r="J212" s="22">
        <v>60000</v>
      </c>
      <c r="K212" s="22"/>
      <c r="L212" s="22"/>
      <c r="M212" s="22"/>
    </row>
    <row r="213" spans="1:14" s="7" customFormat="1" ht="15.75" customHeight="1" x14ac:dyDescent="0.2">
      <c r="A213" s="61">
        <v>10.92</v>
      </c>
      <c r="B213" s="21" t="s">
        <v>192</v>
      </c>
      <c r="C213" s="22">
        <f t="shared" si="60"/>
        <v>25000</v>
      </c>
      <c r="D213" s="22">
        <f t="shared" si="61"/>
        <v>6300</v>
      </c>
      <c r="E213" s="22">
        <v>5000</v>
      </c>
      <c r="F213" s="22">
        <v>1300</v>
      </c>
      <c r="G213" s="22">
        <v>18700</v>
      </c>
      <c r="H213" s="24"/>
      <c r="I213" s="22"/>
      <c r="J213" s="22"/>
      <c r="K213" s="22"/>
      <c r="L213" s="22"/>
      <c r="M213" s="22"/>
    </row>
    <row r="214" spans="1:14" s="7" customFormat="1" ht="15.75" customHeight="1" x14ac:dyDescent="0.2">
      <c r="A214" s="61">
        <v>10.92</v>
      </c>
      <c r="B214" s="21" t="s">
        <v>195</v>
      </c>
      <c r="C214" s="22">
        <f t="shared" ref="C214:C215" si="62">SUM(D214,G214,H214:M214)</f>
        <v>8261</v>
      </c>
      <c r="D214" s="22">
        <f t="shared" ref="D214:D215" si="63">SUM(E214:F214)</f>
        <v>1985</v>
      </c>
      <c r="E214" s="22">
        <v>1600</v>
      </c>
      <c r="F214" s="22">
        <v>385</v>
      </c>
      <c r="G214" s="22">
        <v>6276</v>
      </c>
      <c r="H214" s="24"/>
      <c r="I214" s="22"/>
      <c r="J214" s="22"/>
      <c r="K214" s="22"/>
      <c r="L214" s="22"/>
      <c r="M214" s="22"/>
    </row>
    <row r="215" spans="1:14" s="7" customFormat="1" ht="15.75" customHeight="1" x14ac:dyDescent="0.2">
      <c r="A215" s="61">
        <v>10.92</v>
      </c>
      <c r="B215" s="21" t="s">
        <v>196</v>
      </c>
      <c r="C215" s="22">
        <f t="shared" si="62"/>
        <v>510509</v>
      </c>
      <c r="D215" s="22">
        <f t="shared" si="63"/>
        <v>2436</v>
      </c>
      <c r="E215" s="22">
        <v>2000</v>
      </c>
      <c r="F215" s="22">
        <v>436</v>
      </c>
      <c r="G215" s="22">
        <v>439739</v>
      </c>
      <c r="H215" s="24"/>
      <c r="I215" s="22"/>
      <c r="J215" s="22"/>
      <c r="K215" s="22"/>
      <c r="L215" s="22">
        <v>68334</v>
      </c>
      <c r="M215" s="22"/>
    </row>
    <row r="216" spans="1:14" s="12" customFormat="1" ht="15.75" customHeight="1" x14ac:dyDescent="0.2">
      <c r="A216" s="62"/>
      <c r="B216" s="62" t="s">
        <v>0</v>
      </c>
      <c r="C216" s="62">
        <f t="shared" ref="C216:M216" si="64">SUM(C33,C39,C51,C59,C100,C101,C144,C145,C197)</f>
        <v>28595974</v>
      </c>
      <c r="D216" s="62">
        <f t="shared" si="64"/>
        <v>13686615</v>
      </c>
      <c r="E216" s="62">
        <f t="shared" si="64"/>
        <v>10983896</v>
      </c>
      <c r="F216" s="62">
        <f t="shared" si="64"/>
        <v>2702719</v>
      </c>
      <c r="G216" s="62">
        <f t="shared" si="64"/>
        <v>8578863</v>
      </c>
      <c r="H216" s="62">
        <f t="shared" si="64"/>
        <v>1163031</v>
      </c>
      <c r="I216" s="62">
        <f t="shared" si="64"/>
        <v>10000</v>
      </c>
      <c r="J216" s="62">
        <f t="shared" si="64"/>
        <v>3385014</v>
      </c>
      <c r="K216" s="62">
        <f t="shared" si="64"/>
        <v>645982</v>
      </c>
      <c r="L216" s="62">
        <f t="shared" si="64"/>
        <v>1126469</v>
      </c>
      <c r="M216" s="62">
        <f t="shared" si="64"/>
        <v>0</v>
      </c>
    </row>
    <row r="217" spans="1:14" s="12" customFormat="1" ht="15.75" customHeight="1" x14ac:dyDescent="0.2">
      <c r="A217" s="62"/>
      <c r="B217" s="75" t="s">
        <v>210</v>
      </c>
      <c r="C217" s="62">
        <f>C218+C219+C220+C221</f>
        <v>-4622958</v>
      </c>
      <c r="D217" s="76"/>
      <c r="E217" s="76"/>
      <c r="F217" s="76"/>
      <c r="G217" s="76"/>
      <c r="H217" s="76"/>
      <c r="I217" s="76"/>
      <c r="J217" s="76"/>
      <c r="K217" s="76"/>
      <c r="L217" s="76"/>
      <c r="M217" s="76"/>
    </row>
    <row r="218" spans="1:14" s="12" customFormat="1" ht="15.75" customHeight="1" x14ac:dyDescent="0.2">
      <c r="A218" s="29"/>
      <c r="B218" s="63" t="s">
        <v>90</v>
      </c>
      <c r="C218" s="29">
        <v>-2756043</v>
      </c>
      <c r="D218" s="64"/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4" s="12" customFormat="1" ht="25.5" customHeight="1" x14ac:dyDescent="0.2">
      <c r="A219" s="29"/>
      <c r="B219" s="65" t="s">
        <v>184</v>
      </c>
      <c r="C219" s="29">
        <v>-56915</v>
      </c>
      <c r="D219" s="64"/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4" s="12" customFormat="1" ht="30" customHeight="1" x14ac:dyDescent="0.2">
      <c r="A220" s="29"/>
      <c r="B220" s="65" t="s">
        <v>185</v>
      </c>
      <c r="C220" s="29">
        <v>-310000</v>
      </c>
      <c r="D220" s="64"/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4" s="12" customFormat="1" ht="15.75" customHeight="1" x14ac:dyDescent="0.2">
      <c r="A221" s="29"/>
      <c r="B221" s="32" t="s">
        <v>112</v>
      </c>
      <c r="C221" s="29">
        <v>-1500000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4" s="7" customFormat="1" ht="15.75" customHeight="1" x14ac:dyDescent="0.2">
      <c r="A222" s="6"/>
      <c r="B222" s="64"/>
      <c r="C222" s="6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s="12" customFormat="1" ht="15.75" customHeight="1" x14ac:dyDescent="0.2">
      <c r="A223" s="64"/>
      <c r="C223" s="64"/>
      <c r="E223" s="64"/>
      <c r="F223" s="11"/>
      <c r="G223" s="11"/>
      <c r="H223" s="11"/>
      <c r="I223" s="11"/>
      <c r="J223" s="11"/>
      <c r="K223" s="11"/>
      <c r="L223" s="11"/>
      <c r="M223" s="11"/>
    </row>
    <row r="224" spans="1:14" s="7" customFormat="1" ht="15.75" customHeight="1" x14ac:dyDescent="0.2">
      <c r="A224" s="6"/>
      <c r="B224" s="6" t="s">
        <v>212</v>
      </c>
      <c r="C224" s="66"/>
      <c r="D224" s="6"/>
      <c r="E224" s="6"/>
      <c r="F224" s="1" t="s">
        <v>211</v>
      </c>
      <c r="G224" s="1"/>
      <c r="H224" s="1"/>
      <c r="I224" s="1"/>
      <c r="J224" s="1"/>
      <c r="K224" s="1"/>
      <c r="L224" s="1"/>
      <c r="M224" s="1"/>
    </row>
    <row r="225" spans="1:13" s="7" customFormat="1" ht="15.75" customHeight="1" x14ac:dyDescent="0.2">
      <c r="A225" s="6"/>
      <c r="B225" s="6"/>
      <c r="C225" s="68"/>
      <c r="D225" s="6"/>
      <c r="E225" s="6"/>
      <c r="F225" s="1"/>
      <c r="G225" s="1"/>
      <c r="H225" s="1"/>
      <c r="I225" s="1"/>
      <c r="J225" s="1"/>
      <c r="K225" s="1"/>
      <c r="L225" s="1"/>
      <c r="M225" s="1"/>
    </row>
    <row r="226" spans="1:13" s="7" customFormat="1" ht="15.75" customHeight="1" x14ac:dyDescent="0.2">
      <c r="A226" s="6"/>
      <c r="B226" s="6"/>
      <c r="C226" s="6"/>
      <c r="D226" s="6"/>
      <c r="E226" s="6"/>
      <c r="F226" s="1"/>
      <c r="G226" s="1"/>
      <c r="H226" s="1"/>
      <c r="I226" s="1"/>
      <c r="J226" s="1"/>
      <c r="K226" s="1"/>
      <c r="L226" s="1"/>
      <c r="M226" s="1"/>
    </row>
    <row r="227" spans="1:13" s="7" customFormat="1" ht="15.75" customHeight="1" x14ac:dyDescent="0.2">
      <c r="A227" s="6"/>
      <c r="B227" s="6"/>
      <c r="C227" s="6"/>
      <c r="D227" s="6"/>
      <c r="E227" s="6"/>
      <c r="F227" s="1"/>
      <c r="G227" s="1"/>
      <c r="H227" s="1"/>
      <c r="I227" s="1"/>
      <c r="J227" s="1"/>
      <c r="K227" s="1"/>
      <c r="L227" s="1"/>
      <c r="M227" s="1"/>
    </row>
    <row r="228" spans="1:13" s="7" customFormat="1" ht="15.75" customHeight="1" x14ac:dyDescent="0.2">
      <c r="A228" s="67"/>
      <c r="B228" s="6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s="7" customFormat="1" ht="15.75" customHeight="1" x14ac:dyDescent="0.2">
      <c r="A229" s="67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s="7" customFormat="1" ht="15.75" customHeight="1" x14ac:dyDescent="0.2">
      <c r="A230" s="67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s="7" customFormat="1" ht="15.75" customHeight="1" x14ac:dyDescent="0.2">
      <c r="A231" s="67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s="7" customFormat="1" ht="15.75" customHeight="1" x14ac:dyDescent="0.2">
      <c r="A232" s="67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s="7" customFormat="1" ht="15.75" customHeight="1" x14ac:dyDescent="0.2">
      <c r="A233" s="6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s="7" customFormat="1" ht="15.75" customHeight="1" x14ac:dyDescent="0.2">
      <c r="A234" s="6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s="7" customFormat="1" ht="15.75" customHeight="1" x14ac:dyDescent="0.2">
      <c r="A235" s="6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s="7" customFormat="1" ht="15.75" customHeight="1" x14ac:dyDescent="0.2">
      <c r="A236" s="6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s="7" customFormat="1" ht="15.75" customHeight="1" x14ac:dyDescent="0.2">
      <c r="A237" s="6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s="7" customFormat="1" ht="15.75" customHeight="1" x14ac:dyDescent="0.2">
      <c r="A238" s="6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s="7" customFormat="1" ht="15.75" customHeight="1" x14ac:dyDescent="0.2">
      <c r="A239" s="6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s="7" customFormat="1" ht="15.75" customHeight="1" x14ac:dyDescent="0.2">
      <c r="A240" s="6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s="7" customFormat="1" ht="15.75" customHeight="1" x14ac:dyDescent="0.2">
      <c r="A241" s="6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s="7" customFormat="1" ht="15.75" customHeight="1" x14ac:dyDescent="0.2">
      <c r="A242" s="6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s="7" customFormat="1" ht="15.75" customHeight="1" x14ac:dyDescent="0.2">
      <c r="A243" s="6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s="7" customFormat="1" ht="15.75" customHeight="1" x14ac:dyDescent="0.2">
      <c r="A244" s="6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s="7" customFormat="1" ht="15.75" customHeight="1" x14ac:dyDescent="0.2">
      <c r="A245" s="6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s="7" customFormat="1" ht="15.75" customHeight="1" x14ac:dyDescent="0.2">
      <c r="A246" s="6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s="7" customFormat="1" ht="15.75" customHeight="1" x14ac:dyDescent="0.2">
      <c r="A247" s="6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s="7" customFormat="1" ht="15.75" customHeight="1" x14ac:dyDescent="0.2">
      <c r="A248" s="6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s="7" customFormat="1" ht="15.75" customHeight="1" x14ac:dyDescent="0.2">
      <c r="A249" s="6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s="7" customFormat="1" ht="15.75" customHeight="1" x14ac:dyDescent="0.2">
      <c r="A250" s="6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s="7" customFormat="1" ht="15.75" customHeight="1" x14ac:dyDescent="0.2">
      <c r="A251" s="6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s="7" customFormat="1" ht="15.75" customHeight="1" x14ac:dyDescent="0.2">
      <c r="A252" s="6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s="7" customFormat="1" ht="15.75" customHeight="1" x14ac:dyDescent="0.2">
      <c r="A253" s="6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s="7" customFormat="1" ht="15.75" customHeight="1" x14ac:dyDescent="0.2">
      <c r="A254" s="6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s="7" customFormat="1" ht="15.75" customHeight="1" x14ac:dyDescent="0.2">
      <c r="A255" s="6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s="7" customFormat="1" ht="15.75" customHeight="1" x14ac:dyDescent="0.2">
      <c r="A256" s="6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s="7" customFormat="1" ht="15.75" customHeight="1" x14ac:dyDescent="0.2">
      <c r="A257" s="6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s="7" customFormat="1" ht="15.75" customHeight="1" x14ac:dyDescent="0.2">
      <c r="A258" s="6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s="7" customFormat="1" ht="15.75" customHeight="1" x14ac:dyDescent="0.2">
      <c r="A259" s="6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s="7" customFormat="1" ht="15.75" customHeight="1" x14ac:dyDescent="0.2">
      <c r="A260" s="6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s="7" customFormat="1" ht="15.75" customHeight="1" x14ac:dyDescent="0.2">
      <c r="A261" s="6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s="7" customFormat="1" ht="15.75" customHeight="1" x14ac:dyDescent="0.2">
      <c r="A262" s="6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s="7" customFormat="1" ht="15.75" customHeight="1" x14ac:dyDescent="0.2">
      <c r="A263" s="6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s="7" customFormat="1" ht="15.75" customHeight="1" x14ac:dyDescent="0.2">
      <c r="A264" s="6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s="7" customFormat="1" ht="15.75" customHeight="1" x14ac:dyDescent="0.2">
      <c r="A265" s="6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s="7" customFormat="1" ht="15.75" customHeight="1" x14ac:dyDescent="0.2">
      <c r="A266" s="6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s="7" customFormat="1" ht="15.75" customHeight="1" x14ac:dyDescent="0.2">
      <c r="A267" s="6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s="7" customFormat="1" ht="15.75" customHeight="1" x14ac:dyDescent="0.2">
      <c r="A268" s="6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s="7" customFormat="1" ht="15.75" customHeight="1" x14ac:dyDescent="0.2">
      <c r="A269" s="6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s="7" customFormat="1" ht="15.75" customHeight="1" x14ac:dyDescent="0.2">
      <c r="A270" s="6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s="7" customFormat="1" ht="15.75" customHeight="1" x14ac:dyDescent="0.2">
      <c r="A271" s="6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s="7" customFormat="1" ht="15.75" customHeight="1" x14ac:dyDescent="0.2">
      <c r="A272" s="6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s="7" customFormat="1" ht="15.75" customHeight="1" x14ac:dyDescent="0.2">
      <c r="A273" s="6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s="7" customFormat="1" ht="15.75" customHeight="1" x14ac:dyDescent="0.2">
      <c r="A274" s="6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s="7" customFormat="1" ht="15.75" customHeight="1" x14ac:dyDescent="0.2">
      <c r="A275" s="6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s="7" customFormat="1" ht="15.75" customHeight="1" x14ac:dyDescent="0.2">
      <c r="A276" s="6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s="7" customFormat="1" ht="15.75" customHeight="1" x14ac:dyDescent="0.2">
      <c r="A277" s="6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s="7" customFormat="1" ht="15.75" customHeight="1" x14ac:dyDescent="0.2">
      <c r="A278" s="6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s="7" customFormat="1" ht="15.75" customHeight="1" x14ac:dyDescent="0.2">
      <c r="A279" s="6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s="7" customFormat="1" ht="15.75" customHeight="1" x14ac:dyDescent="0.2">
      <c r="A280" s="6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s="7" customFormat="1" ht="15.75" customHeight="1" x14ac:dyDescent="0.2">
      <c r="A281" s="6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s="7" customFormat="1" ht="15.75" customHeight="1" x14ac:dyDescent="0.2">
      <c r="A282" s="6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s="7" customFormat="1" ht="15.75" customHeight="1" x14ac:dyDescent="0.2">
      <c r="A283" s="6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s="7" customFormat="1" ht="15.75" customHeight="1" x14ac:dyDescent="0.2">
      <c r="A284" s="6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s="7" customFormat="1" ht="15.75" customHeight="1" x14ac:dyDescent="0.2">
      <c r="A285" s="6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s="7" customFormat="1" ht="15.75" customHeight="1" x14ac:dyDescent="0.2">
      <c r="A286" s="6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s="7" customFormat="1" ht="15.75" customHeight="1" x14ac:dyDescent="0.2">
      <c r="A287" s="6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s="7" customFormat="1" ht="15.75" customHeight="1" x14ac:dyDescent="0.2">
      <c r="A288" s="6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s="7" customFormat="1" ht="15.75" customHeight="1" x14ac:dyDescent="0.2">
      <c r="A289" s="6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s="7" customFormat="1" ht="15.75" customHeight="1" x14ac:dyDescent="0.2">
      <c r="A290" s="6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s="7" customFormat="1" ht="15.75" customHeight="1" x14ac:dyDescent="0.2">
      <c r="A291" s="6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s="7" customFormat="1" ht="15.75" customHeight="1" x14ac:dyDescent="0.2">
      <c r="A292" s="6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s="7" customFormat="1" ht="15.75" customHeight="1" x14ac:dyDescent="0.2">
      <c r="A293" s="6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s="7" customFormat="1" ht="15.75" customHeight="1" x14ac:dyDescent="0.2">
      <c r="A294" s="6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s="7" customFormat="1" ht="15.75" customHeight="1" x14ac:dyDescent="0.2">
      <c r="A295" s="6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s="7" customFormat="1" ht="15.75" customHeight="1" x14ac:dyDescent="0.2">
      <c r="A296" s="6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s="7" customFormat="1" ht="15.75" customHeight="1" x14ac:dyDescent="0.2">
      <c r="A297" s="6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s="7" customFormat="1" ht="15.75" customHeight="1" x14ac:dyDescent="0.2">
      <c r="A298" s="6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s="7" customFormat="1" ht="15.75" customHeight="1" x14ac:dyDescent="0.2">
      <c r="A299" s="6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s="7" customFormat="1" ht="15.75" customHeight="1" x14ac:dyDescent="0.2">
      <c r="A300" s="6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.75" customHeight="1" x14ac:dyDescent="0.2">
      <c r="A301" s="6"/>
      <c r="B301" s="6"/>
      <c r="C301" s="6"/>
    </row>
    <row r="302" spans="1:13" ht="15.75" customHeight="1" x14ac:dyDescent="0.2">
      <c r="A302" s="6"/>
      <c r="B302" s="6"/>
      <c r="C302" s="6"/>
    </row>
    <row r="303" spans="1:13" ht="15.75" customHeight="1" x14ac:dyDescent="0.2">
      <c r="A303" s="6"/>
      <c r="B303" s="6"/>
      <c r="C303" s="6"/>
    </row>
    <row r="304" spans="1:13" ht="15.75" customHeight="1" x14ac:dyDescent="0.2">
      <c r="A304" s="6"/>
      <c r="B304" s="6"/>
      <c r="C304" s="6"/>
    </row>
    <row r="305" spans="1:3" ht="15.75" customHeight="1" x14ac:dyDescent="0.2">
      <c r="A305" s="6"/>
      <c r="B305" s="6"/>
      <c r="C305" s="6"/>
    </row>
    <row r="306" spans="1:3" ht="15.75" customHeight="1" x14ac:dyDescent="0.2">
      <c r="A306" s="6"/>
      <c r="B306" s="6"/>
      <c r="C306" s="6"/>
    </row>
    <row r="307" spans="1:3" ht="15.75" customHeight="1" x14ac:dyDescent="0.2">
      <c r="A307" s="6"/>
      <c r="B307" s="6"/>
      <c r="C307" s="6"/>
    </row>
    <row r="308" spans="1:3" ht="15.75" customHeight="1" x14ac:dyDescent="0.2">
      <c r="A308" s="6"/>
      <c r="B308" s="6"/>
      <c r="C308" s="6"/>
    </row>
    <row r="309" spans="1:3" ht="15.75" customHeight="1" x14ac:dyDescent="0.2">
      <c r="A309" s="6"/>
      <c r="B309" s="6"/>
      <c r="C309" s="6"/>
    </row>
    <row r="310" spans="1:3" ht="15.75" customHeight="1" x14ac:dyDescent="0.2">
      <c r="A310" s="6"/>
      <c r="B310" s="6"/>
      <c r="C310" s="6"/>
    </row>
    <row r="311" spans="1:3" ht="15.75" customHeight="1" x14ac:dyDescent="0.2">
      <c r="A311" s="6"/>
      <c r="B311" s="6"/>
      <c r="C311" s="6"/>
    </row>
    <row r="312" spans="1:3" ht="15.75" customHeight="1" x14ac:dyDescent="0.2">
      <c r="A312" s="6"/>
      <c r="B312" s="6"/>
      <c r="C312" s="6"/>
    </row>
    <row r="313" spans="1:3" ht="15.75" customHeight="1" x14ac:dyDescent="0.2">
      <c r="A313" s="6"/>
      <c r="B313" s="6"/>
      <c r="C313" s="6"/>
    </row>
    <row r="314" spans="1:3" ht="15.75" customHeight="1" x14ac:dyDescent="0.2">
      <c r="A314" s="6"/>
      <c r="B314" s="6"/>
      <c r="C314" s="6"/>
    </row>
    <row r="315" spans="1:3" ht="15.75" customHeight="1" x14ac:dyDescent="0.2">
      <c r="A315" s="6"/>
      <c r="B315" s="6"/>
      <c r="C315" s="6"/>
    </row>
    <row r="316" spans="1:3" ht="15.75" customHeight="1" x14ac:dyDescent="0.2">
      <c r="A316" s="6"/>
      <c r="B316" s="6"/>
      <c r="C316" s="6"/>
    </row>
    <row r="317" spans="1:3" ht="15.75" customHeight="1" x14ac:dyDescent="0.2">
      <c r="A317" s="6"/>
      <c r="B317" s="6"/>
      <c r="C317" s="6"/>
    </row>
    <row r="318" spans="1:3" ht="15.75" customHeight="1" x14ac:dyDescent="0.2">
      <c r="A318" s="6"/>
      <c r="B318" s="6"/>
      <c r="C318" s="6"/>
    </row>
    <row r="319" spans="1:3" ht="15.75" customHeight="1" x14ac:dyDescent="0.2">
      <c r="A319" s="6"/>
      <c r="B319" s="6"/>
      <c r="C319" s="6"/>
    </row>
    <row r="320" spans="1:3" ht="15.75" customHeight="1" x14ac:dyDescent="0.2">
      <c r="A320" s="6"/>
      <c r="B320" s="6"/>
      <c r="C320" s="6"/>
    </row>
    <row r="321" spans="1:3" ht="15.75" customHeight="1" x14ac:dyDescent="0.2">
      <c r="A321" s="6"/>
      <c r="B321" s="6"/>
      <c r="C321" s="6"/>
    </row>
    <row r="322" spans="1:3" ht="15.75" customHeight="1" x14ac:dyDescent="0.2">
      <c r="A322" s="6"/>
      <c r="B322" s="6"/>
      <c r="C322" s="6"/>
    </row>
    <row r="323" spans="1:3" ht="15.75" customHeight="1" x14ac:dyDescent="0.2">
      <c r="A323" s="6"/>
      <c r="B323" s="6"/>
      <c r="C323" s="6"/>
    </row>
    <row r="324" spans="1:3" ht="15.75" customHeight="1" x14ac:dyDescent="0.2">
      <c r="A324" s="6"/>
      <c r="B324" s="6"/>
      <c r="C324" s="6"/>
    </row>
    <row r="325" spans="1:3" ht="15.75" customHeight="1" x14ac:dyDescent="0.2">
      <c r="A325" s="6"/>
      <c r="B325" s="6"/>
      <c r="C325" s="6"/>
    </row>
    <row r="326" spans="1:3" ht="15.75" customHeight="1" x14ac:dyDescent="0.2">
      <c r="A326" s="6"/>
      <c r="B326" s="6"/>
      <c r="C326" s="6"/>
    </row>
    <row r="327" spans="1:3" ht="15.75" customHeight="1" x14ac:dyDescent="0.2">
      <c r="A327" s="6"/>
      <c r="B327" s="6"/>
      <c r="C327" s="6"/>
    </row>
    <row r="328" spans="1:3" ht="15.75" customHeight="1" x14ac:dyDescent="0.2">
      <c r="A328" s="6"/>
      <c r="B328" s="6"/>
      <c r="C328" s="6"/>
    </row>
    <row r="329" spans="1:3" ht="15.75" customHeight="1" x14ac:dyDescent="0.2">
      <c r="A329" s="6"/>
      <c r="B329" s="6"/>
      <c r="C329" s="6"/>
    </row>
    <row r="330" spans="1:3" ht="15.75" customHeight="1" x14ac:dyDescent="0.2">
      <c r="A330" s="6"/>
      <c r="B330" s="6"/>
      <c r="C330" s="6"/>
    </row>
    <row r="331" spans="1:3" ht="15.75" customHeight="1" x14ac:dyDescent="0.2">
      <c r="A331" s="6"/>
      <c r="B331" s="6"/>
      <c r="C331" s="6"/>
    </row>
    <row r="332" spans="1:3" ht="15.75" customHeight="1" x14ac:dyDescent="0.2">
      <c r="A332" s="6"/>
      <c r="B332" s="6"/>
      <c r="C332" s="6"/>
    </row>
    <row r="333" spans="1:3" ht="15.75" customHeight="1" x14ac:dyDescent="0.2">
      <c r="A333" s="6"/>
      <c r="B333" s="6"/>
      <c r="C333" s="6"/>
    </row>
    <row r="334" spans="1:3" ht="15.75" customHeight="1" x14ac:dyDescent="0.2">
      <c r="A334" s="6"/>
      <c r="B334" s="6"/>
      <c r="C334" s="6"/>
    </row>
    <row r="335" spans="1:3" ht="15.75" customHeight="1" x14ac:dyDescent="0.2">
      <c r="A335" s="6"/>
      <c r="B335" s="6"/>
      <c r="C335" s="6"/>
    </row>
    <row r="336" spans="1:3" ht="15.75" customHeight="1" x14ac:dyDescent="0.2">
      <c r="A336" s="6"/>
      <c r="B336" s="6"/>
      <c r="C336" s="6"/>
    </row>
    <row r="337" spans="1:3" ht="15.75" customHeight="1" x14ac:dyDescent="0.2">
      <c r="A337" s="6"/>
      <c r="B337" s="6"/>
      <c r="C337" s="6"/>
    </row>
    <row r="338" spans="1:3" ht="15.75" customHeight="1" x14ac:dyDescent="0.2">
      <c r="A338" s="6"/>
      <c r="B338" s="6"/>
      <c r="C338" s="6"/>
    </row>
    <row r="339" spans="1:3" ht="15.75" customHeight="1" x14ac:dyDescent="0.2">
      <c r="A339" s="6"/>
      <c r="B339" s="6"/>
      <c r="C339" s="6"/>
    </row>
    <row r="340" spans="1:3" ht="15.75" customHeight="1" x14ac:dyDescent="0.2">
      <c r="A340" s="6"/>
      <c r="B340" s="6"/>
      <c r="C340" s="6"/>
    </row>
    <row r="341" spans="1:3" ht="15.75" customHeight="1" x14ac:dyDescent="0.2">
      <c r="A341" s="6"/>
      <c r="B341" s="6"/>
      <c r="C341" s="6"/>
    </row>
    <row r="342" spans="1:3" ht="15.75" customHeight="1" x14ac:dyDescent="0.2">
      <c r="A342" s="6"/>
      <c r="B342" s="6"/>
      <c r="C342" s="6"/>
    </row>
    <row r="343" spans="1:3" ht="15.75" customHeight="1" x14ac:dyDescent="0.2">
      <c r="A343" s="6"/>
      <c r="B343" s="6"/>
      <c r="C343" s="6"/>
    </row>
    <row r="344" spans="1:3" ht="15.75" customHeight="1" x14ac:dyDescent="0.2">
      <c r="A344" s="6"/>
      <c r="B344" s="6"/>
      <c r="C344" s="6"/>
    </row>
    <row r="345" spans="1:3" ht="15.75" customHeight="1" x14ac:dyDescent="0.2">
      <c r="A345" s="6"/>
      <c r="B345" s="6"/>
      <c r="C345" s="6"/>
    </row>
    <row r="346" spans="1:3" ht="15.75" customHeight="1" x14ac:dyDescent="0.2">
      <c r="A346" s="6"/>
      <c r="B346" s="6"/>
      <c r="C346" s="6"/>
    </row>
    <row r="347" spans="1:3" ht="15.75" customHeight="1" x14ac:dyDescent="0.2">
      <c r="A347" s="6"/>
      <c r="B347" s="6"/>
      <c r="C347" s="6"/>
    </row>
    <row r="348" spans="1:3" ht="15.75" customHeight="1" x14ac:dyDescent="0.2">
      <c r="A348" s="6"/>
      <c r="B348" s="6"/>
      <c r="C348" s="6"/>
    </row>
    <row r="349" spans="1:3" ht="15.75" customHeight="1" x14ac:dyDescent="0.2">
      <c r="A349" s="6"/>
      <c r="B349" s="6"/>
      <c r="C349" s="6"/>
    </row>
    <row r="350" spans="1:3" ht="15.75" customHeight="1" x14ac:dyDescent="0.2">
      <c r="A350" s="6"/>
      <c r="B350" s="6"/>
      <c r="C350" s="6"/>
    </row>
    <row r="351" spans="1:3" ht="15.75" customHeight="1" x14ac:dyDescent="0.2">
      <c r="A351" s="6"/>
      <c r="B351" s="6"/>
      <c r="C351" s="6"/>
    </row>
    <row r="352" spans="1:3" ht="15.75" customHeight="1" x14ac:dyDescent="0.2">
      <c r="A352" s="6"/>
      <c r="B352" s="6"/>
      <c r="C352" s="6"/>
    </row>
    <row r="353" spans="1:3" ht="15.75" customHeight="1" x14ac:dyDescent="0.2">
      <c r="A353" s="6"/>
      <c r="B353" s="6"/>
      <c r="C353" s="6"/>
    </row>
    <row r="354" spans="1:3" ht="15.75" customHeight="1" x14ac:dyDescent="0.2">
      <c r="A354" s="6"/>
      <c r="B354" s="6"/>
      <c r="C354" s="6"/>
    </row>
    <row r="355" spans="1:3" ht="15.75" customHeight="1" x14ac:dyDescent="0.2">
      <c r="A355" s="6"/>
      <c r="B355" s="6"/>
      <c r="C355" s="6"/>
    </row>
    <row r="356" spans="1:3" ht="15.75" customHeight="1" x14ac:dyDescent="0.2">
      <c r="A356" s="6"/>
      <c r="B356" s="6"/>
      <c r="C356" s="6"/>
    </row>
    <row r="357" spans="1:3" ht="15.75" customHeight="1" x14ac:dyDescent="0.2">
      <c r="A357" s="6"/>
      <c r="B357" s="6"/>
      <c r="C357" s="6"/>
    </row>
    <row r="358" spans="1:3" ht="15.75" customHeight="1" x14ac:dyDescent="0.2">
      <c r="A358" s="6"/>
      <c r="B358" s="6"/>
      <c r="C358" s="6"/>
    </row>
    <row r="359" spans="1:3" ht="15.75" customHeight="1" x14ac:dyDescent="0.2">
      <c r="A359" s="6"/>
      <c r="B359" s="6"/>
      <c r="C359" s="6"/>
    </row>
    <row r="360" spans="1:3" ht="15.75" customHeight="1" x14ac:dyDescent="0.2">
      <c r="A360" s="6"/>
      <c r="B360" s="6"/>
      <c r="C360" s="6"/>
    </row>
    <row r="361" spans="1:3" ht="15.75" customHeight="1" x14ac:dyDescent="0.2">
      <c r="A361" s="6"/>
      <c r="B361" s="6"/>
      <c r="C361" s="6"/>
    </row>
    <row r="362" spans="1:3" ht="15.75" customHeight="1" x14ac:dyDescent="0.2">
      <c r="A362" s="6"/>
      <c r="B362" s="6"/>
      <c r="C362" s="6"/>
    </row>
    <row r="363" spans="1:3" ht="15.75" customHeight="1" x14ac:dyDescent="0.2">
      <c r="A363" s="6"/>
      <c r="B363" s="6"/>
      <c r="C363" s="6"/>
    </row>
    <row r="364" spans="1:3" ht="15.75" customHeight="1" x14ac:dyDescent="0.2">
      <c r="A364" s="6"/>
      <c r="B364" s="6"/>
      <c r="C364" s="6"/>
    </row>
    <row r="365" spans="1:3" ht="15.75" customHeight="1" x14ac:dyDescent="0.2">
      <c r="A365" s="6"/>
      <c r="B365" s="6"/>
      <c r="C365" s="6"/>
    </row>
    <row r="366" spans="1:3" ht="15.75" customHeight="1" x14ac:dyDescent="0.2">
      <c r="A366" s="6"/>
      <c r="B366" s="6"/>
      <c r="C366" s="6"/>
    </row>
    <row r="367" spans="1:3" ht="15.75" customHeight="1" x14ac:dyDescent="0.2">
      <c r="A367" s="6"/>
      <c r="B367" s="6"/>
      <c r="C367" s="6"/>
    </row>
    <row r="368" spans="1:3" ht="15.75" customHeight="1" x14ac:dyDescent="0.2">
      <c r="A368" s="6"/>
      <c r="B368" s="6"/>
      <c r="C368" s="6"/>
    </row>
    <row r="369" spans="1:3" ht="15.75" customHeight="1" x14ac:dyDescent="0.2">
      <c r="A369" s="6"/>
      <c r="B369" s="6"/>
      <c r="C369" s="6"/>
    </row>
    <row r="370" spans="1:3" ht="15.75" customHeight="1" x14ac:dyDescent="0.2">
      <c r="A370" s="6"/>
      <c r="B370" s="6"/>
      <c r="C370" s="6"/>
    </row>
    <row r="371" spans="1:3" ht="15.75" customHeight="1" x14ac:dyDescent="0.2">
      <c r="A371" s="6"/>
      <c r="B371" s="6"/>
      <c r="C371" s="6"/>
    </row>
    <row r="372" spans="1:3" ht="15.75" customHeight="1" x14ac:dyDescent="0.2">
      <c r="A372" s="6"/>
      <c r="B372" s="6"/>
      <c r="C372" s="6"/>
    </row>
    <row r="373" spans="1:3" ht="15.75" customHeight="1" x14ac:dyDescent="0.2">
      <c r="A373" s="6"/>
      <c r="B373" s="6"/>
      <c r="C373" s="6"/>
    </row>
    <row r="374" spans="1:3" ht="15.75" customHeight="1" x14ac:dyDescent="0.2">
      <c r="A374" s="6"/>
      <c r="B374" s="6"/>
      <c r="C374" s="6"/>
    </row>
    <row r="375" spans="1:3" ht="15.75" customHeight="1" x14ac:dyDescent="0.2">
      <c r="A375" s="6"/>
      <c r="B375" s="6"/>
      <c r="C375" s="6"/>
    </row>
    <row r="376" spans="1:3" ht="15.75" customHeight="1" x14ac:dyDescent="0.2">
      <c r="A376" s="6"/>
      <c r="B376" s="6"/>
      <c r="C376" s="6"/>
    </row>
    <row r="377" spans="1:3" ht="15.75" customHeight="1" x14ac:dyDescent="0.2">
      <c r="A377" s="6"/>
      <c r="B377" s="6"/>
      <c r="C377" s="6"/>
    </row>
    <row r="378" spans="1:3" ht="15.75" customHeight="1" x14ac:dyDescent="0.2">
      <c r="A378" s="6"/>
      <c r="B378" s="6"/>
      <c r="C378" s="6"/>
    </row>
    <row r="379" spans="1:3" ht="15.75" customHeight="1" x14ac:dyDescent="0.2">
      <c r="A379" s="6"/>
      <c r="B379" s="6"/>
      <c r="C379" s="6"/>
    </row>
    <row r="380" spans="1:3" ht="15.75" customHeight="1" x14ac:dyDescent="0.2">
      <c r="A380" s="6"/>
      <c r="B380" s="6"/>
      <c r="C380" s="6"/>
    </row>
    <row r="381" spans="1:3" ht="15.75" customHeight="1" x14ac:dyDescent="0.2">
      <c r="A381" s="6"/>
      <c r="B381" s="6"/>
      <c r="C381" s="6"/>
    </row>
    <row r="382" spans="1:3" ht="15.75" customHeight="1" x14ac:dyDescent="0.2">
      <c r="A382" s="6"/>
      <c r="B382" s="6"/>
      <c r="C382" s="6"/>
    </row>
    <row r="383" spans="1:3" ht="15.75" customHeight="1" x14ac:dyDescent="0.2">
      <c r="A383" s="6"/>
      <c r="B383" s="6"/>
      <c r="C383" s="6"/>
    </row>
    <row r="384" spans="1:3" ht="15.75" customHeight="1" x14ac:dyDescent="0.2">
      <c r="A384" s="6"/>
      <c r="B384" s="6"/>
      <c r="C384" s="6"/>
    </row>
    <row r="385" spans="1:3" ht="15.75" customHeight="1" x14ac:dyDescent="0.2">
      <c r="A385" s="6"/>
      <c r="B385" s="6"/>
      <c r="C385" s="6"/>
    </row>
    <row r="386" spans="1:3" ht="15.75" customHeight="1" x14ac:dyDescent="0.2">
      <c r="A386" s="6"/>
      <c r="B386" s="6"/>
      <c r="C386" s="6"/>
    </row>
    <row r="387" spans="1:3" ht="15.75" customHeight="1" x14ac:dyDescent="0.2">
      <c r="A387" s="6"/>
      <c r="B387" s="6"/>
      <c r="C387" s="6"/>
    </row>
    <row r="388" spans="1:3" ht="15.75" customHeight="1" x14ac:dyDescent="0.2">
      <c r="A388" s="6"/>
      <c r="B388" s="6"/>
      <c r="C388" s="6"/>
    </row>
    <row r="389" spans="1:3" ht="15.75" customHeight="1" x14ac:dyDescent="0.2">
      <c r="A389" s="6"/>
      <c r="B389" s="6"/>
      <c r="C389" s="6"/>
    </row>
    <row r="390" spans="1:3" ht="15.75" customHeight="1" x14ac:dyDescent="0.2">
      <c r="A390" s="6"/>
      <c r="B390" s="6"/>
      <c r="C390" s="6"/>
    </row>
    <row r="391" spans="1:3" ht="15.75" customHeight="1" x14ac:dyDescent="0.2">
      <c r="A391" s="6"/>
      <c r="B391" s="6"/>
      <c r="C391" s="6"/>
    </row>
    <row r="392" spans="1:3" ht="15.75" customHeight="1" x14ac:dyDescent="0.2">
      <c r="A392" s="6"/>
      <c r="B392" s="6"/>
      <c r="C392" s="6"/>
    </row>
    <row r="393" spans="1:3" ht="15.75" customHeight="1" x14ac:dyDescent="0.2">
      <c r="A393" s="6"/>
      <c r="B393" s="6"/>
      <c r="C393" s="6"/>
    </row>
    <row r="394" spans="1:3" ht="15.75" customHeight="1" x14ac:dyDescent="0.2">
      <c r="A394" s="6"/>
      <c r="B394" s="6"/>
      <c r="C394" s="6"/>
    </row>
    <row r="395" spans="1:3" ht="15.75" customHeight="1" x14ac:dyDescent="0.2">
      <c r="A395" s="6"/>
      <c r="B395" s="6"/>
      <c r="C395" s="6"/>
    </row>
    <row r="396" spans="1:3" ht="15.75" customHeight="1" x14ac:dyDescent="0.2">
      <c r="A396" s="6"/>
      <c r="B396" s="6"/>
      <c r="C396" s="6"/>
    </row>
    <row r="397" spans="1:3" ht="15.75" customHeight="1" x14ac:dyDescent="0.2">
      <c r="A397" s="6"/>
      <c r="B397" s="6"/>
      <c r="C397" s="6"/>
    </row>
    <row r="398" spans="1:3" ht="15.75" customHeight="1" x14ac:dyDescent="0.2">
      <c r="A398" s="6"/>
      <c r="B398" s="6"/>
      <c r="C398" s="6"/>
    </row>
    <row r="399" spans="1:3" ht="15.75" customHeight="1" x14ac:dyDescent="0.2">
      <c r="A399" s="6"/>
      <c r="B399" s="6"/>
      <c r="C399" s="6"/>
    </row>
    <row r="400" spans="1:3" ht="15.75" customHeight="1" x14ac:dyDescent="0.2">
      <c r="A400" s="6"/>
      <c r="B400" s="6"/>
      <c r="C400" s="6"/>
    </row>
    <row r="401" spans="1:3" ht="15.75" customHeight="1" x14ac:dyDescent="0.2">
      <c r="A401" s="6"/>
      <c r="B401" s="6"/>
      <c r="C401" s="6"/>
    </row>
    <row r="402" spans="1:3" ht="15.75" customHeight="1" x14ac:dyDescent="0.2">
      <c r="A402" s="6"/>
      <c r="B402" s="6"/>
      <c r="C402" s="6"/>
    </row>
    <row r="403" spans="1:3" ht="15.75" customHeight="1" x14ac:dyDescent="0.2">
      <c r="A403" s="6"/>
      <c r="B403" s="6"/>
      <c r="C403" s="6"/>
    </row>
    <row r="404" spans="1:3" ht="15.75" customHeight="1" x14ac:dyDescent="0.2">
      <c r="A404" s="6"/>
      <c r="B404" s="6"/>
      <c r="C404" s="6"/>
    </row>
    <row r="405" spans="1:3" ht="15.75" customHeight="1" x14ac:dyDescent="0.2">
      <c r="A405" s="6"/>
      <c r="B405" s="6"/>
      <c r="C405" s="6"/>
    </row>
    <row r="406" spans="1:3" ht="15.75" customHeight="1" x14ac:dyDescent="0.2">
      <c r="A406" s="6"/>
      <c r="B406" s="6"/>
      <c r="C406" s="6"/>
    </row>
    <row r="407" spans="1:3" ht="15.75" customHeight="1" x14ac:dyDescent="0.2">
      <c r="A407" s="6"/>
      <c r="B407" s="6"/>
      <c r="C407" s="6"/>
    </row>
    <row r="408" spans="1:3" ht="15.75" customHeight="1" x14ac:dyDescent="0.2">
      <c r="A408" s="6"/>
      <c r="B408" s="6"/>
      <c r="C408" s="6"/>
    </row>
    <row r="409" spans="1:3" ht="15.75" customHeight="1" x14ac:dyDescent="0.2">
      <c r="A409" s="6"/>
      <c r="B409" s="6"/>
      <c r="C409" s="6"/>
    </row>
    <row r="410" spans="1:3" ht="15.75" customHeight="1" x14ac:dyDescent="0.2">
      <c r="A410" s="6"/>
      <c r="B410" s="6"/>
      <c r="C410" s="6"/>
    </row>
    <row r="411" spans="1:3" ht="15.75" customHeight="1" x14ac:dyDescent="0.2">
      <c r="A411" s="6"/>
      <c r="B411" s="6"/>
      <c r="C411" s="6"/>
    </row>
    <row r="412" spans="1:3" ht="15.75" customHeight="1" x14ac:dyDescent="0.2">
      <c r="A412" s="6"/>
      <c r="B412" s="6"/>
      <c r="C412" s="6"/>
    </row>
    <row r="413" spans="1:3" ht="15.75" customHeight="1" x14ac:dyDescent="0.2">
      <c r="A413" s="6"/>
      <c r="B413" s="6"/>
      <c r="C413" s="6"/>
    </row>
    <row r="414" spans="1:3" ht="15.75" customHeight="1" x14ac:dyDescent="0.2">
      <c r="A414" s="6"/>
      <c r="B414" s="6"/>
      <c r="C414" s="6"/>
    </row>
    <row r="415" spans="1:3" ht="15.75" customHeight="1" x14ac:dyDescent="0.2">
      <c r="A415" s="6"/>
      <c r="B415" s="6"/>
      <c r="C415" s="6"/>
    </row>
    <row r="416" spans="1:3" ht="15.75" customHeight="1" x14ac:dyDescent="0.2">
      <c r="A416" s="6"/>
      <c r="B416" s="6"/>
      <c r="C416" s="6"/>
    </row>
    <row r="417" spans="1:3" ht="15.75" customHeight="1" x14ac:dyDescent="0.2">
      <c r="A417" s="6"/>
      <c r="B417" s="6"/>
      <c r="C417" s="6"/>
    </row>
    <row r="418" spans="1:3" ht="15.75" customHeight="1" x14ac:dyDescent="0.2">
      <c r="A418" s="6"/>
      <c r="B418" s="6"/>
      <c r="C418" s="6"/>
    </row>
    <row r="419" spans="1:3" ht="15.75" customHeight="1" x14ac:dyDescent="0.2">
      <c r="A419" s="6"/>
      <c r="B419" s="6"/>
      <c r="C419" s="6"/>
    </row>
    <row r="420" spans="1:3" ht="15.75" customHeight="1" x14ac:dyDescent="0.2">
      <c r="A420" s="6"/>
      <c r="B420" s="6"/>
      <c r="C420" s="6"/>
    </row>
    <row r="421" spans="1:3" ht="15.75" customHeight="1" x14ac:dyDescent="0.2">
      <c r="A421" s="6"/>
      <c r="B421" s="6"/>
      <c r="C421" s="6"/>
    </row>
    <row r="422" spans="1:3" ht="15.75" customHeight="1" x14ac:dyDescent="0.2">
      <c r="A422" s="6"/>
      <c r="B422" s="6"/>
      <c r="C422" s="6"/>
    </row>
    <row r="423" spans="1:3" ht="15.75" customHeight="1" x14ac:dyDescent="0.2">
      <c r="A423" s="6"/>
      <c r="B423" s="6"/>
      <c r="C423" s="6"/>
    </row>
    <row r="424" spans="1:3" ht="15.75" customHeight="1" x14ac:dyDescent="0.2">
      <c r="A424" s="6"/>
      <c r="B424" s="6"/>
      <c r="C424" s="6"/>
    </row>
    <row r="425" spans="1:3" ht="15.75" customHeight="1" x14ac:dyDescent="0.2">
      <c r="A425" s="6"/>
      <c r="B425" s="6"/>
      <c r="C425" s="6"/>
    </row>
    <row r="426" spans="1:3" ht="15.75" customHeight="1" x14ac:dyDescent="0.2">
      <c r="A426" s="6"/>
      <c r="B426" s="6"/>
      <c r="C426" s="6"/>
    </row>
    <row r="427" spans="1:3" ht="15.75" customHeight="1" x14ac:dyDescent="0.2">
      <c r="A427" s="6"/>
      <c r="B427" s="6"/>
      <c r="C427" s="6"/>
    </row>
    <row r="428" spans="1:3" ht="15.75" customHeight="1" x14ac:dyDescent="0.2">
      <c r="A428" s="6"/>
      <c r="B428" s="6"/>
      <c r="C428" s="6"/>
    </row>
    <row r="429" spans="1:3" ht="15.75" customHeight="1" x14ac:dyDescent="0.2">
      <c r="A429" s="6"/>
      <c r="B429" s="6"/>
      <c r="C429" s="6"/>
    </row>
    <row r="430" spans="1:3" ht="15.75" customHeight="1" x14ac:dyDescent="0.2">
      <c r="A430" s="6"/>
      <c r="B430" s="6"/>
      <c r="C430" s="6"/>
    </row>
    <row r="431" spans="1:3" ht="15.75" customHeight="1" x14ac:dyDescent="0.2">
      <c r="A431" s="6"/>
      <c r="B431" s="6"/>
      <c r="C431" s="6"/>
    </row>
    <row r="432" spans="1:3" ht="15.75" customHeight="1" x14ac:dyDescent="0.2">
      <c r="A432" s="6"/>
      <c r="B432" s="6"/>
      <c r="C432" s="6"/>
    </row>
    <row r="433" spans="1:3" ht="15.75" customHeight="1" x14ac:dyDescent="0.2">
      <c r="A433" s="6"/>
      <c r="B433" s="6"/>
      <c r="C433" s="6"/>
    </row>
    <row r="434" spans="1:3" ht="15.75" customHeight="1" x14ac:dyDescent="0.2">
      <c r="A434" s="6"/>
      <c r="B434" s="6"/>
      <c r="C434" s="6"/>
    </row>
    <row r="435" spans="1:3" ht="15.75" customHeight="1" x14ac:dyDescent="0.2">
      <c r="A435" s="6"/>
      <c r="B435" s="6"/>
      <c r="C435" s="6"/>
    </row>
    <row r="436" spans="1:3" ht="15.75" customHeight="1" x14ac:dyDescent="0.2">
      <c r="A436" s="6"/>
      <c r="B436" s="6"/>
      <c r="C436" s="6"/>
    </row>
    <row r="437" spans="1:3" ht="15.75" customHeight="1" x14ac:dyDescent="0.2">
      <c r="A437" s="6"/>
      <c r="B437" s="6"/>
      <c r="C437" s="6"/>
    </row>
    <row r="438" spans="1:3" ht="15.75" customHeight="1" x14ac:dyDescent="0.2">
      <c r="A438" s="6"/>
      <c r="B438" s="6"/>
      <c r="C438" s="6"/>
    </row>
    <row r="439" spans="1:3" ht="15.75" customHeight="1" x14ac:dyDescent="0.2">
      <c r="A439" s="6"/>
      <c r="B439" s="6"/>
      <c r="C439" s="6"/>
    </row>
    <row r="440" spans="1:3" ht="15.75" customHeight="1" x14ac:dyDescent="0.2">
      <c r="A440" s="6"/>
      <c r="B440" s="6"/>
      <c r="C440" s="6"/>
    </row>
    <row r="441" spans="1:3" ht="15.75" customHeight="1" x14ac:dyDescent="0.2">
      <c r="A441" s="6"/>
      <c r="B441" s="6"/>
      <c r="C441" s="6"/>
    </row>
    <row r="442" spans="1:3" ht="15.75" customHeight="1" x14ac:dyDescent="0.2">
      <c r="A442" s="6"/>
      <c r="B442" s="6"/>
      <c r="C442" s="6"/>
    </row>
    <row r="443" spans="1:3" ht="15.75" customHeight="1" x14ac:dyDescent="0.2">
      <c r="A443" s="6"/>
      <c r="B443" s="6"/>
      <c r="C443" s="6"/>
    </row>
    <row r="444" spans="1:3" ht="15.75" customHeight="1" x14ac:dyDescent="0.2">
      <c r="A444" s="6"/>
      <c r="B444" s="6"/>
      <c r="C444" s="6"/>
    </row>
    <row r="445" spans="1:3" ht="15.75" customHeight="1" x14ac:dyDescent="0.2">
      <c r="A445" s="6"/>
      <c r="B445" s="6"/>
      <c r="C445" s="6"/>
    </row>
    <row r="446" spans="1:3" ht="15.75" customHeight="1" x14ac:dyDescent="0.2">
      <c r="A446" s="6"/>
      <c r="B446" s="6"/>
      <c r="C446" s="6"/>
    </row>
    <row r="447" spans="1:3" ht="15.75" customHeight="1" x14ac:dyDescent="0.2">
      <c r="A447" s="6"/>
      <c r="B447" s="6"/>
      <c r="C447" s="6"/>
    </row>
    <row r="448" spans="1:3" ht="15.75" customHeight="1" x14ac:dyDescent="0.2">
      <c r="A448" s="6"/>
      <c r="B448" s="6"/>
      <c r="C448" s="6"/>
    </row>
    <row r="449" spans="1:3" ht="15.75" customHeight="1" x14ac:dyDescent="0.2">
      <c r="A449" s="6"/>
      <c r="B449" s="6"/>
      <c r="C449" s="6"/>
    </row>
    <row r="450" spans="1:3" ht="15.75" customHeight="1" x14ac:dyDescent="0.2">
      <c r="A450" s="6"/>
      <c r="B450" s="6"/>
      <c r="C450" s="6"/>
    </row>
    <row r="451" spans="1:3" ht="15.75" customHeight="1" x14ac:dyDescent="0.2">
      <c r="A451" s="6"/>
      <c r="B451" s="6"/>
      <c r="C451" s="6"/>
    </row>
    <row r="452" spans="1:3" ht="15.75" customHeight="1" x14ac:dyDescent="0.2">
      <c r="A452" s="6"/>
      <c r="B452" s="6"/>
      <c r="C452" s="6"/>
    </row>
    <row r="453" spans="1:3" ht="15.75" customHeight="1" x14ac:dyDescent="0.2">
      <c r="A453" s="6"/>
      <c r="B453" s="6"/>
      <c r="C453" s="6"/>
    </row>
    <row r="454" spans="1:3" ht="15.75" customHeight="1" x14ac:dyDescent="0.2">
      <c r="A454" s="6"/>
      <c r="B454" s="6"/>
      <c r="C454" s="6"/>
    </row>
    <row r="455" spans="1:3" ht="15.75" customHeight="1" x14ac:dyDescent="0.2">
      <c r="A455" s="6"/>
      <c r="B455" s="6"/>
      <c r="C455" s="6"/>
    </row>
    <row r="456" spans="1:3" ht="15.75" customHeight="1" x14ac:dyDescent="0.2">
      <c r="A456" s="6"/>
      <c r="B456" s="6"/>
      <c r="C456" s="6"/>
    </row>
    <row r="457" spans="1:3" ht="15.75" customHeight="1" x14ac:dyDescent="0.2">
      <c r="A457" s="6"/>
      <c r="B457" s="6"/>
      <c r="C457" s="6"/>
    </row>
    <row r="458" spans="1:3" ht="15.75" customHeight="1" x14ac:dyDescent="0.2">
      <c r="A458" s="6"/>
      <c r="B458" s="6"/>
      <c r="C458" s="6"/>
    </row>
    <row r="459" spans="1:3" ht="15.75" customHeight="1" x14ac:dyDescent="0.2">
      <c r="A459" s="6"/>
      <c r="B459" s="6"/>
      <c r="C459" s="6"/>
    </row>
    <row r="460" spans="1:3" ht="15.75" customHeight="1" x14ac:dyDescent="0.2">
      <c r="A460" s="6"/>
      <c r="B460" s="6"/>
      <c r="C460" s="6"/>
    </row>
    <row r="461" spans="1:3" ht="15.75" customHeight="1" x14ac:dyDescent="0.2">
      <c r="A461" s="6"/>
      <c r="B461" s="6"/>
      <c r="C461" s="6"/>
    </row>
    <row r="462" spans="1:3" ht="15.75" customHeight="1" x14ac:dyDescent="0.2">
      <c r="A462" s="6"/>
      <c r="B462" s="6"/>
      <c r="C462" s="6"/>
    </row>
    <row r="463" spans="1:3" ht="15.75" customHeight="1" x14ac:dyDescent="0.2">
      <c r="A463" s="6"/>
      <c r="B463" s="6"/>
      <c r="C463" s="6"/>
    </row>
    <row r="464" spans="1:3" ht="15.75" customHeight="1" x14ac:dyDescent="0.2">
      <c r="A464" s="6"/>
      <c r="B464" s="6"/>
      <c r="C464" s="6"/>
    </row>
    <row r="465" spans="1:3" ht="15.75" customHeight="1" x14ac:dyDescent="0.2">
      <c r="A465" s="6"/>
      <c r="B465" s="6"/>
      <c r="C465" s="6"/>
    </row>
    <row r="466" spans="1:3" ht="15.75" customHeight="1" x14ac:dyDescent="0.2">
      <c r="A466" s="6"/>
      <c r="B466" s="6"/>
      <c r="C466" s="6"/>
    </row>
    <row r="467" spans="1:3" ht="15.75" customHeight="1" x14ac:dyDescent="0.2">
      <c r="A467" s="6"/>
      <c r="B467" s="6"/>
      <c r="C467" s="6"/>
    </row>
    <row r="468" spans="1:3" ht="15.75" customHeight="1" x14ac:dyDescent="0.2">
      <c r="A468" s="6"/>
      <c r="B468" s="6"/>
      <c r="C468" s="6"/>
    </row>
    <row r="469" spans="1:3" ht="15.75" customHeight="1" x14ac:dyDescent="0.2">
      <c r="A469" s="6"/>
      <c r="B469" s="6"/>
      <c r="C469" s="6"/>
    </row>
    <row r="470" spans="1:3" ht="15.75" customHeight="1" x14ac:dyDescent="0.2">
      <c r="A470" s="6"/>
      <c r="B470" s="6"/>
      <c r="C470" s="6"/>
    </row>
    <row r="471" spans="1:3" ht="15.75" customHeight="1" x14ac:dyDescent="0.2">
      <c r="A471" s="6"/>
      <c r="B471" s="6"/>
      <c r="C471" s="6"/>
    </row>
    <row r="472" spans="1:3" ht="15.75" customHeight="1" x14ac:dyDescent="0.2">
      <c r="A472" s="6"/>
      <c r="B472" s="6"/>
      <c r="C472" s="6"/>
    </row>
    <row r="473" spans="1:3" ht="15.75" customHeight="1" x14ac:dyDescent="0.2">
      <c r="A473" s="6"/>
      <c r="B473" s="6"/>
      <c r="C473" s="6"/>
    </row>
    <row r="474" spans="1:3" ht="15.75" customHeight="1" x14ac:dyDescent="0.2">
      <c r="A474" s="6"/>
      <c r="B474" s="6"/>
      <c r="C474" s="6"/>
    </row>
    <row r="475" spans="1:3" ht="15.75" customHeight="1" x14ac:dyDescent="0.2">
      <c r="A475" s="6"/>
      <c r="B475" s="6"/>
      <c r="C475" s="6"/>
    </row>
    <row r="476" spans="1:3" ht="15.75" customHeight="1" x14ac:dyDescent="0.2">
      <c r="A476" s="6"/>
      <c r="B476" s="6"/>
      <c r="C476" s="6"/>
    </row>
    <row r="477" spans="1:3" ht="15.75" customHeight="1" x14ac:dyDescent="0.2">
      <c r="A477" s="6"/>
      <c r="B477" s="6"/>
      <c r="C477" s="6"/>
    </row>
    <row r="478" spans="1:3" ht="15.75" customHeight="1" x14ac:dyDescent="0.2">
      <c r="A478" s="6"/>
      <c r="B478" s="6"/>
      <c r="C478" s="6"/>
    </row>
    <row r="479" spans="1:3" ht="15.75" customHeight="1" x14ac:dyDescent="0.2">
      <c r="A479" s="6"/>
      <c r="B479" s="6"/>
      <c r="C479" s="6"/>
    </row>
    <row r="480" spans="1:3" ht="15.75" customHeight="1" x14ac:dyDescent="0.2">
      <c r="A480" s="6"/>
      <c r="B480" s="6"/>
      <c r="C480" s="6"/>
    </row>
    <row r="481" spans="1:3" ht="15.75" customHeight="1" x14ac:dyDescent="0.2">
      <c r="A481" s="6"/>
      <c r="B481" s="6"/>
      <c r="C481" s="6"/>
    </row>
    <row r="482" spans="1:3" ht="15.75" customHeight="1" x14ac:dyDescent="0.2">
      <c r="A482" s="6"/>
      <c r="B482" s="6"/>
      <c r="C482" s="6"/>
    </row>
    <row r="483" spans="1:3" ht="15.75" customHeight="1" x14ac:dyDescent="0.2">
      <c r="A483" s="6"/>
      <c r="B483" s="6"/>
      <c r="C483" s="6"/>
    </row>
    <row r="484" spans="1:3" ht="15.75" customHeight="1" x14ac:dyDescent="0.2">
      <c r="A484" s="6"/>
      <c r="B484" s="6"/>
      <c r="C484" s="6"/>
    </row>
    <row r="485" spans="1:3" ht="15.75" customHeight="1" x14ac:dyDescent="0.2">
      <c r="A485" s="6"/>
      <c r="B485" s="6"/>
      <c r="C485" s="6"/>
    </row>
    <row r="486" spans="1:3" ht="15.75" customHeight="1" x14ac:dyDescent="0.2">
      <c r="A486" s="6"/>
      <c r="B486" s="6"/>
      <c r="C486" s="6"/>
    </row>
    <row r="487" spans="1:3" ht="15.75" customHeight="1" x14ac:dyDescent="0.2">
      <c r="A487" s="6"/>
      <c r="B487" s="6"/>
      <c r="C487" s="6"/>
    </row>
    <row r="488" spans="1:3" ht="15.75" customHeight="1" x14ac:dyDescent="0.2">
      <c r="A488" s="6"/>
      <c r="B488" s="6"/>
      <c r="C488" s="6"/>
    </row>
    <row r="489" spans="1:3" ht="15.75" customHeight="1" x14ac:dyDescent="0.2">
      <c r="A489" s="6"/>
      <c r="B489" s="6"/>
      <c r="C489" s="6"/>
    </row>
    <row r="490" spans="1:3" ht="15.75" customHeight="1" x14ac:dyDescent="0.2">
      <c r="A490" s="6"/>
      <c r="B490" s="6"/>
      <c r="C490" s="6"/>
    </row>
    <row r="491" spans="1:3" ht="15.75" customHeight="1" x14ac:dyDescent="0.2">
      <c r="A491" s="6"/>
      <c r="B491" s="6"/>
      <c r="C491" s="6"/>
    </row>
    <row r="492" spans="1:3" ht="15.75" customHeight="1" x14ac:dyDescent="0.2">
      <c r="A492" s="6"/>
      <c r="B492" s="6"/>
      <c r="C492" s="6"/>
    </row>
    <row r="493" spans="1:3" ht="15.75" customHeight="1" x14ac:dyDescent="0.2">
      <c r="A493" s="6"/>
      <c r="B493" s="6"/>
      <c r="C493" s="6"/>
    </row>
    <row r="494" spans="1:3" ht="15.75" customHeight="1" x14ac:dyDescent="0.2">
      <c r="A494" s="6"/>
      <c r="B494" s="6"/>
      <c r="C494" s="6"/>
    </row>
    <row r="495" spans="1:3" ht="15.75" customHeight="1" x14ac:dyDescent="0.2">
      <c r="A495" s="6"/>
      <c r="B495" s="6"/>
      <c r="C495" s="6"/>
    </row>
    <row r="496" spans="1:3" ht="15.75" customHeight="1" x14ac:dyDescent="0.2">
      <c r="A496" s="6"/>
      <c r="B496" s="6"/>
      <c r="C496" s="6"/>
    </row>
    <row r="497" spans="1:3" ht="15.75" customHeight="1" x14ac:dyDescent="0.2">
      <c r="A497" s="6"/>
      <c r="B497" s="6"/>
      <c r="C497" s="6"/>
    </row>
    <row r="498" spans="1:3" ht="15.75" customHeight="1" x14ac:dyDescent="0.2">
      <c r="A498" s="6"/>
      <c r="B498" s="6"/>
      <c r="C498" s="6"/>
    </row>
    <row r="499" spans="1:3" ht="15.75" customHeight="1" x14ac:dyDescent="0.2">
      <c r="A499" s="6"/>
      <c r="B499" s="6"/>
      <c r="C499" s="6"/>
    </row>
    <row r="500" spans="1:3" ht="15.75" customHeight="1" x14ac:dyDescent="0.2">
      <c r="A500" s="6"/>
      <c r="B500" s="6"/>
      <c r="C500" s="6"/>
    </row>
    <row r="501" spans="1:3" ht="15.75" customHeight="1" x14ac:dyDescent="0.2">
      <c r="A501" s="6"/>
      <c r="B501" s="6"/>
      <c r="C501" s="6"/>
    </row>
    <row r="502" spans="1:3" ht="15.75" customHeight="1" x14ac:dyDescent="0.2">
      <c r="A502" s="6"/>
      <c r="B502" s="6"/>
      <c r="C502" s="6"/>
    </row>
    <row r="503" spans="1:3" ht="15.75" customHeight="1" x14ac:dyDescent="0.2">
      <c r="A503" s="6"/>
      <c r="B503" s="6"/>
      <c r="C503" s="6"/>
    </row>
    <row r="504" spans="1:3" ht="15.75" customHeight="1" x14ac:dyDescent="0.2">
      <c r="A504" s="6"/>
      <c r="B504" s="6"/>
      <c r="C504" s="6"/>
    </row>
    <row r="505" spans="1:3" ht="15.75" customHeight="1" x14ac:dyDescent="0.2">
      <c r="A505" s="6"/>
      <c r="B505" s="6"/>
      <c r="C505" s="6"/>
    </row>
    <row r="506" spans="1:3" ht="15.75" customHeight="1" x14ac:dyDescent="0.2">
      <c r="A506" s="6"/>
      <c r="B506" s="6"/>
      <c r="C506" s="6"/>
    </row>
    <row r="507" spans="1:3" ht="15.75" customHeight="1" x14ac:dyDescent="0.2">
      <c r="A507" s="6"/>
      <c r="B507" s="6"/>
      <c r="C507" s="6"/>
    </row>
    <row r="508" spans="1:3" ht="15.75" customHeight="1" x14ac:dyDescent="0.2">
      <c r="A508" s="6"/>
      <c r="B508" s="6"/>
      <c r="C508" s="6"/>
    </row>
    <row r="509" spans="1:3" ht="15.75" customHeight="1" x14ac:dyDescent="0.2">
      <c r="A509" s="6"/>
      <c r="B509" s="6"/>
      <c r="C509" s="6"/>
    </row>
    <row r="510" spans="1:3" ht="15.75" customHeight="1" x14ac:dyDescent="0.2">
      <c r="A510" s="6"/>
      <c r="B510" s="6"/>
      <c r="C510" s="6"/>
    </row>
    <row r="511" spans="1:3" ht="15.75" customHeight="1" x14ac:dyDescent="0.2">
      <c r="A511" s="6"/>
      <c r="B511" s="6"/>
      <c r="C511" s="6"/>
    </row>
    <row r="512" spans="1:3" ht="15.75" customHeight="1" x14ac:dyDescent="0.2">
      <c r="A512" s="6"/>
      <c r="B512" s="6"/>
      <c r="C512" s="6"/>
    </row>
    <row r="513" spans="1:3" ht="15.75" customHeight="1" x14ac:dyDescent="0.2">
      <c r="A513" s="6"/>
      <c r="B513" s="6"/>
      <c r="C513" s="6"/>
    </row>
    <row r="514" spans="1:3" ht="15.75" customHeight="1" x14ac:dyDescent="0.2">
      <c r="A514" s="6"/>
      <c r="B514" s="6"/>
      <c r="C514" s="6"/>
    </row>
    <row r="515" spans="1:3" ht="15.75" customHeight="1" x14ac:dyDescent="0.2">
      <c r="A515" s="6"/>
      <c r="B515" s="6"/>
      <c r="C515" s="6"/>
    </row>
    <row r="516" spans="1:3" ht="15.75" customHeight="1" x14ac:dyDescent="0.2">
      <c r="A516" s="6"/>
      <c r="B516" s="6"/>
      <c r="C516" s="6"/>
    </row>
    <row r="517" spans="1:3" ht="15.75" customHeight="1" x14ac:dyDescent="0.2">
      <c r="A517" s="6"/>
      <c r="B517" s="6"/>
      <c r="C517" s="6"/>
    </row>
    <row r="518" spans="1:3" ht="15.75" customHeight="1" x14ac:dyDescent="0.2">
      <c r="A518" s="6"/>
      <c r="B518" s="6"/>
      <c r="C518" s="6"/>
    </row>
    <row r="519" spans="1:3" ht="15.75" customHeight="1" x14ac:dyDescent="0.2">
      <c r="A519" s="6"/>
      <c r="B519" s="6"/>
      <c r="C519" s="6"/>
    </row>
    <row r="520" spans="1:3" ht="15.75" customHeight="1" x14ac:dyDescent="0.2">
      <c r="A520" s="6"/>
      <c r="B520" s="6"/>
      <c r="C520" s="6"/>
    </row>
    <row r="521" spans="1:3" ht="15.75" customHeight="1" x14ac:dyDescent="0.2">
      <c r="A521" s="6"/>
      <c r="B521" s="6"/>
      <c r="C521" s="6"/>
    </row>
    <row r="522" spans="1:3" ht="15.75" customHeight="1" x14ac:dyDescent="0.2">
      <c r="A522" s="6"/>
      <c r="B522" s="6"/>
      <c r="C522" s="6"/>
    </row>
    <row r="523" spans="1:3" ht="15.75" customHeight="1" x14ac:dyDescent="0.2">
      <c r="A523" s="6"/>
      <c r="B523" s="6"/>
      <c r="C523" s="6"/>
    </row>
    <row r="524" spans="1:3" ht="15.75" customHeight="1" x14ac:dyDescent="0.2">
      <c r="A524" s="6"/>
      <c r="B524" s="6"/>
      <c r="C524" s="6"/>
    </row>
    <row r="525" spans="1:3" ht="15.75" customHeight="1" x14ac:dyDescent="0.2">
      <c r="A525" s="6"/>
      <c r="B525" s="6"/>
      <c r="C525" s="6"/>
    </row>
    <row r="526" spans="1:3" ht="15.75" customHeight="1" x14ac:dyDescent="0.2">
      <c r="A526" s="6"/>
      <c r="B526" s="6"/>
      <c r="C526" s="6"/>
    </row>
    <row r="527" spans="1:3" ht="15.75" customHeight="1" x14ac:dyDescent="0.2">
      <c r="A527" s="6"/>
      <c r="B527" s="6"/>
      <c r="C527" s="6"/>
    </row>
    <row r="528" spans="1:3" ht="15.75" customHeight="1" x14ac:dyDescent="0.2">
      <c r="A528" s="6"/>
      <c r="B528" s="6"/>
      <c r="C528" s="6"/>
    </row>
    <row r="529" spans="1:3" ht="15.75" customHeight="1" x14ac:dyDescent="0.2">
      <c r="A529" s="6"/>
      <c r="B529" s="6"/>
      <c r="C529" s="6"/>
    </row>
    <row r="530" spans="1:3" ht="15.75" customHeight="1" x14ac:dyDescent="0.2">
      <c r="A530" s="6"/>
      <c r="B530" s="6"/>
      <c r="C530" s="6"/>
    </row>
    <row r="531" spans="1:3" ht="15.75" customHeight="1" x14ac:dyDescent="0.2">
      <c r="A531" s="6"/>
      <c r="B531" s="6"/>
      <c r="C531" s="6"/>
    </row>
    <row r="532" spans="1:3" ht="15.75" customHeight="1" x14ac:dyDescent="0.2">
      <c r="A532" s="6"/>
      <c r="B532" s="6"/>
      <c r="C532" s="6"/>
    </row>
    <row r="533" spans="1:3" ht="15.75" customHeight="1" x14ac:dyDescent="0.2">
      <c r="A533" s="6"/>
      <c r="B533" s="6"/>
      <c r="C533" s="6"/>
    </row>
    <row r="534" spans="1:3" ht="15.75" customHeight="1" x14ac:dyDescent="0.2">
      <c r="A534" s="6"/>
      <c r="B534" s="6"/>
      <c r="C534" s="6"/>
    </row>
    <row r="535" spans="1:3" ht="15.75" customHeight="1" x14ac:dyDescent="0.2">
      <c r="A535" s="6"/>
      <c r="B535" s="6"/>
      <c r="C535" s="6"/>
    </row>
    <row r="536" spans="1:3" ht="15.75" customHeight="1" x14ac:dyDescent="0.2">
      <c r="A536" s="6"/>
      <c r="B536" s="6"/>
      <c r="C536" s="6"/>
    </row>
    <row r="537" spans="1:3" ht="15.75" customHeight="1" x14ac:dyDescent="0.2">
      <c r="A537" s="6"/>
      <c r="B537" s="6"/>
      <c r="C537" s="6"/>
    </row>
  </sheetData>
  <customSheetViews>
    <customSheetView guid="{C529C1FB-39F9-46C1-9A5E-C449233333BC}" scale="150" hiddenRows="1">
      <selection activeCell="C9" sqref="C9:M9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50" showPageBreaks="1" hiddenRows="1">
      <selection activeCell="C194" sqref="C194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39" activePane="bottomLeft" state="frozen"/>
      <selection pane="bottomLeft" activeCell="A40" sqref="A40:N51"/>
      <pageMargins left="0.74803149606299213" right="0.74803149606299213" top="0.98425196850393704" bottom="0.39370078740157483" header="0.51181102362204722" footer="0.51181102362204722"/>
      <pageSetup paperSize="9" scale="85" orientation="landscape" r:id="rId3"/>
      <headerFooter alignWithMargins="0"/>
    </customSheetView>
    <customSheetView guid="{E0C9689C-D98B-43FC-900B-580A86D2C1D3}" scale="150" showPageBreaks="1" hiddenRows="1" topLeftCell="A217">
      <selection activeCell="C9" sqref="C9:M9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C529C1FB-39F9-46C1-9A5E-C449233333BC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E0C9689C-D98B-43FC-900B-580A86D2C1D3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C529C1FB-39F9-46C1-9A5E-C449233333BC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E0C9689C-D98B-43FC-900B-580A86D2C1D3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2020-02-03T07:15:44Z</cp:lastPrinted>
  <dcterms:created xsi:type="dcterms:W3CDTF">2010-02-05T08:24:46Z</dcterms:created>
  <dcterms:modified xsi:type="dcterms:W3CDTF">2020-02-11T06:08:10Z</dcterms:modified>
</cp:coreProperties>
</file>