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10.2021\"/>
    </mc:Choice>
  </mc:AlternateContent>
  <bookViews>
    <workbookView xWindow="240" yWindow="300" windowWidth="14955" windowHeight="81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9" i="1" l="1"/>
  <c r="E80" i="1"/>
  <c r="E79" i="1"/>
  <c r="E69" i="1"/>
  <c r="E68" i="1"/>
  <c r="C122" i="1"/>
  <c r="E122" i="1"/>
  <c r="E125" i="1"/>
  <c r="E112" i="1"/>
  <c r="E71" i="1"/>
  <c r="E39" i="1"/>
  <c r="D38" i="1"/>
  <c r="C38" i="1"/>
  <c r="E38" i="1"/>
  <c r="E77" i="1"/>
  <c r="E78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1" i="1"/>
  <c r="E52" i="1"/>
  <c r="E53" i="1"/>
  <c r="E54" i="1"/>
  <c r="E55" i="1"/>
  <c r="E57" i="1"/>
  <c r="E59" i="1"/>
  <c r="E62" i="1"/>
  <c r="E63" i="1"/>
  <c r="E64" i="1"/>
  <c r="E65" i="1"/>
  <c r="E66" i="1"/>
  <c r="E67" i="1"/>
  <c r="E70" i="1"/>
  <c r="E72" i="1"/>
  <c r="E73" i="1"/>
  <c r="E74" i="1"/>
  <c r="E75" i="1"/>
  <c r="E76" i="1"/>
  <c r="E81" i="1"/>
  <c r="E82" i="1"/>
  <c r="E83" i="1"/>
  <c r="E85" i="1"/>
  <c r="E87" i="1"/>
  <c r="E88" i="1"/>
  <c r="E89" i="1"/>
  <c r="E93" i="1"/>
  <c r="E94" i="1"/>
  <c r="E96" i="1"/>
  <c r="E97" i="1"/>
  <c r="E99" i="1"/>
  <c r="E100" i="1"/>
  <c r="E101" i="1"/>
  <c r="E103" i="1"/>
  <c r="E105" i="1"/>
  <c r="E106" i="1"/>
  <c r="E107" i="1"/>
  <c r="E108" i="1"/>
  <c r="E109" i="1"/>
  <c r="E111" i="1"/>
  <c r="E113" i="1"/>
  <c r="E114" i="1"/>
  <c r="E115" i="1"/>
  <c r="E116" i="1"/>
  <c r="E118" i="1"/>
  <c r="E119" i="1"/>
  <c r="E120" i="1"/>
  <c r="E121" i="1"/>
  <c r="E123" i="1"/>
  <c r="E124" i="1"/>
  <c r="D122" i="1"/>
  <c r="D117" i="1"/>
  <c r="D110" i="1"/>
  <c r="D104" i="1"/>
  <c r="D102" i="1"/>
  <c r="D98" i="1"/>
  <c r="D92" i="1"/>
  <c r="D91" i="1"/>
  <c r="D90" i="1"/>
  <c r="D86" i="1"/>
  <c r="D84" i="1"/>
  <c r="D20" i="1"/>
  <c r="E20" i="1"/>
  <c r="D61" i="1"/>
  <c r="D60" i="1"/>
  <c r="E61" i="1"/>
  <c r="D58" i="1"/>
  <c r="D56" i="1"/>
  <c r="D50" i="1"/>
  <c r="D47" i="1"/>
  <c r="D43" i="1"/>
  <c r="D41" i="1"/>
  <c r="D40" i="1"/>
  <c r="D36" i="1"/>
  <c r="D32" i="1"/>
  <c r="D29" i="1"/>
  <c r="D26" i="1"/>
  <c r="D25" i="1"/>
  <c r="D22" i="1"/>
  <c r="C61" i="1"/>
  <c r="C60" i="1"/>
  <c r="C26" i="1"/>
  <c r="E26" i="1"/>
  <c r="C29" i="1"/>
  <c r="C25" i="1"/>
  <c r="C21" i="1"/>
  <c r="C32" i="1"/>
  <c r="E32" i="1"/>
  <c r="C36" i="1"/>
  <c r="E36" i="1"/>
  <c r="C41" i="1"/>
  <c r="E41" i="1"/>
  <c r="C43" i="1"/>
  <c r="E43" i="1"/>
  <c r="C47" i="1"/>
  <c r="C50" i="1"/>
  <c r="E50" i="1"/>
  <c r="C56" i="1"/>
  <c r="E56" i="1"/>
  <c r="C58" i="1"/>
  <c r="E58" i="1"/>
  <c r="C86" i="1"/>
  <c r="C84" i="1"/>
  <c r="C92" i="1"/>
  <c r="E92" i="1"/>
  <c r="C91" i="1"/>
  <c r="E91" i="1"/>
  <c r="C98" i="1"/>
  <c r="E98" i="1"/>
  <c r="C102" i="1"/>
  <c r="E102" i="1"/>
  <c r="C104" i="1"/>
  <c r="E104" i="1"/>
  <c r="C110" i="1"/>
  <c r="E110" i="1"/>
  <c r="C117" i="1"/>
  <c r="E117" i="1"/>
  <c r="E24" i="1"/>
  <c r="C22" i="1"/>
  <c r="E22" i="1"/>
  <c r="D95" i="1"/>
  <c r="E29" i="1"/>
  <c r="E86" i="1"/>
  <c r="E47" i="1"/>
  <c r="E60" i="1"/>
  <c r="E25" i="1"/>
  <c r="D21" i="1"/>
  <c r="E84" i="1"/>
  <c r="C95" i="1"/>
  <c r="E95" i="1"/>
  <c r="C40" i="1"/>
  <c r="E40" i="1"/>
  <c r="E21" i="1"/>
  <c r="C90" i="1"/>
  <c r="E90" i="1"/>
  <c r="C20" i="1"/>
</calcChain>
</file>

<file path=xl/sharedStrings.xml><?xml version="1.0" encoding="utf-8"?>
<sst xmlns="http://schemas.openxmlformats.org/spreadsheetml/2006/main" count="204" uniqueCount="200">
  <si>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</si>
  <si>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</si>
  <si>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</si>
  <si>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</si>
  <si>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</si>
  <si>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</si>
  <si>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</si>
  <si>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</si>
  <si>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</si>
  <si>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</si>
  <si>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</si>
  <si>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</si>
  <si>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</si>
  <si>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</si>
  <si>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</si>
  <si>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</si>
  <si>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</si>
  <si>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</si>
  <si>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</si>
  <si>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</si>
  <si>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</si>
  <si>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</si>
  <si>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</si>
  <si>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</si>
  <si>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</si>
  <si>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</si>
  <si>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</si>
  <si>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</si>
  <si>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</si>
  <si>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</si>
  <si>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</si>
  <si>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</si>
  <si>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</si>
  <si>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</si>
  <si>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</si>
  <si>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</si>
  <si>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</si>
  <si>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</si>
  <si>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</si>
  <si>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</si>
  <si>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</si>
  <si>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</si>
  <si>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</si>
  <si>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</si>
  <si>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</si>
  <si>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</si>
  <si>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</si>
  <si>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</si>
  <si>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</si>
  <si>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</si>
  <si>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</si>
  <si>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</si>
  <si>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</si>
  <si>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</si>
  <si>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</si>
  <si>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</si>
  <si>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</si>
  <si>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</si>
  <si>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</si>
  <si>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</si>
  <si>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</si>
  <si>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</si>
  <si>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</si>
  <si>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</si>
  <si>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</si>
  <si>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</si>
  <si>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</si>
  <si>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</si>
  <si>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</si>
  <si>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</si>
  <si>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</si>
  <si>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</si>
  <si>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</si>
  <si>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</si>
  <si>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</si>
  <si>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</si>
  <si>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</si>
  <si>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</si>
  <si>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</si>
  <si>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</si>
  <si>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</si>
  <si>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</si>
  <si>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</si>
  <si>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</si>
  <si>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</si>
  <si>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</si>
  <si>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</si>
  <si>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</si>
  <si>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</si>
  <si>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</si>
  <si>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</si>
  <si>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</si>
  <si>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</si>
  <si>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</si>
  <si>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</si>
  <si>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</si>
  <si>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</si>
  <si>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</si>
  <si>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</si>
  <si>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</si>
  <si>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</si>
  <si>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</si>
  <si>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</si>
  <si>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</si>
  <si>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</si>
  <si>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</si>
  <si>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</si>
  <si>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</si>
  <si>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</si>
  <si>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</si>
  <si>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</si>
  <si>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</si>
  <si>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</si>
  <si>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</si>
  <si>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</si>
  <si>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</si>
  <si>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</si>
  <si>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</si>
  <si>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</si>
  <si>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</si>
  <si>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</si>
  <si>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</si>
  <si>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</si>
  <si>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</si>
  <si>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</si>
  <si>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</si>
  <si>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</si>
  <si>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</si>
  <si>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</si>
  <si>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</si>
  <si>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</si>
  <si>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</si>
  <si>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</si>
  <si>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</si>
  <si>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</si>
  <si>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</si>
  <si>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</si>
  <si>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</si>
  <si>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</si>
  <si>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</si>
  <si>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</si>
  <si>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</si>
  <si>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</si>
  <si>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</si>
  <si>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</si>
  <si>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</si>
  <si>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</si>
  <si>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</si>
  <si>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</si>
  <si>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</si>
  <si>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</si>
  <si>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</si>
  <si>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</si>
  <si>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</si>
  <si>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</si>
  <si>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</si>
  <si>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</si>
  <si>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</si>
  <si>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</si>
  <si>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</si>
  <si>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</si>
  <si>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</si>
  <si>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</si>
  <si>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</si>
  <si>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Grozījumi</t>
  </si>
  <si>
    <t>Kopā ar grozījumiem</t>
  </si>
  <si>
    <t>Piedzītei vai labprātīgi atmaksātie līdzekļi</t>
  </si>
  <si>
    <t>12.3.9.4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</si>
  <si>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</si>
  <si>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</si>
  <si>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</si>
  <si>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</si>
  <si>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</si>
  <si>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Valsts dotācijas autoceļu ikdienas uzturēšanai</t>
  </si>
  <si>
    <t>Dotācija Skolas soma</t>
  </si>
  <si>
    <t xml:space="preserve">Dobeles novada  pašvaldības pamatbudžeta ieņēmumi 2021.gadam </t>
  </si>
  <si>
    <t xml:space="preserve">                                                                   budžets 2021.gadam"</t>
  </si>
  <si>
    <t>Iedzīvotāju ienākuma nodoklis- 2020.gada atlikums</t>
  </si>
  <si>
    <t>Iedzīvotāju ienākuma nodoklis-2021.gads</t>
  </si>
  <si>
    <t>19.2.3.0.</t>
  </si>
  <si>
    <t>Pārējie ieņēmumi</t>
  </si>
  <si>
    <t>8.6.4.0</t>
  </si>
  <si>
    <t>Procentu ieņēmumi no vēl nesamaksātās pirkuma summas</t>
  </si>
  <si>
    <t>Procentu ieņēmumi par atlikto maksājumu no vēl nesamaksātās pirkuma maksas daļas un pārējie procentu ieņēmumi, kas nav klasificēti citur</t>
  </si>
  <si>
    <t>8.6.4.0.</t>
  </si>
  <si>
    <t>Mērķdotācija klientu apkalpošanas centram</t>
  </si>
  <si>
    <t>Mērķdotācija SAC</t>
  </si>
  <si>
    <t>21.3.9.2</t>
  </si>
  <si>
    <t>Ieņēmumi no pacientu iemaksām un sniegtājiem rehab. un ārstniecības pakalpojumiem</t>
  </si>
  <si>
    <t>Aizdevuma atmaksa</t>
  </si>
  <si>
    <t>Mērķdotācija piemaksam par individuālo konsultāciju sniegšanu Covid-19 pandēmijas laikā,pedagogu darba samaksai un valsts soc.apdroš.obligātajām iemaksām</t>
  </si>
  <si>
    <t>Mērķdotācija vienreizējai piemaksai pedagogiem, kuri īsteno speciālās pamatizglītības programmas specialajās izglītības klasēs Covid-19 pandēmijas laikā</t>
  </si>
  <si>
    <t>Vienreizēja dotācija administratīvo izdevumu segšanai</t>
  </si>
  <si>
    <t>1111-SC</t>
  </si>
  <si>
    <t>Investīciju projekta finansējums Auces vidusskolas ventilācijas sistēmu uzlabošanai</t>
  </si>
  <si>
    <t>12.2.3.0</t>
  </si>
  <si>
    <t xml:space="preserve"> 
Ieņēmumi no ūdenstilpju un zvejas tiesību nomas un zvejas tiesību rūpnieciskas izmantošanas (licences)</t>
  </si>
  <si>
    <t xml:space="preserve">                                                    saistošajiem noteikumiem Nr.3</t>
  </si>
  <si>
    <t xml:space="preserve">                                    Dobeles novada domes 29.07.2021</t>
  </si>
  <si>
    <t>(ar grozījumiem 28.10.2021 lēmums Nr. 230/13)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</si>
</sst>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 Baltic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8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9" fillId="0" borderId="0" xfId="0" applyFont="1"/>
    <xf numFmtId="2" fontId="10" fillId="0" borderId="3" xfId="0" applyNumberFormat="1" applyFont="1" applyBorder="1" applyAlignment="1">
      <alignment horizontal="right"/>
    </xf>
    <xf numFmtId="0" fontId="10" fillId="0" borderId="0" xfId="0" applyFont="1" applyBorder="1"/>
    <xf numFmtId="0" fontId="11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2" fontId="11" fillId="0" borderId="3" xfId="0" applyNumberFormat="1" applyFont="1" applyBorder="1"/>
    <xf numFmtId="0" fontId="11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0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 applyBorder="1"/>
    <xf numFmtId="2" fontId="11" fillId="0" borderId="6" xfId="0" applyNumberFormat="1" applyFont="1" applyBorder="1" applyAlignment="1">
      <alignment horizontal="right"/>
    </xf>
    <xf numFmtId="2" fontId="11" fillId="0" borderId="7" xfId="0" applyNumberFormat="1" applyFont="1" applyBorder="1"/>
    <xf numFmtId="0" fontId="7" fillId="0" borderId="0" xfId="0" applyFont="1" applyBorder="1"/>
    <xf numFmtId="2" fontId="12" fillId="0" borderId="3" xfId="0" applyNumberFormat="1" applyFont="1" applyBorder="1" applyAlignment="1">
      <alignment horizontal="left"/>
    </xf>
    <xf numFmtId="0" fontId="12" fillId="0" borderId="0" xfId="0" applyFont="1" applyBorder="1"/>
    <xf numFmtId="2" fontId="11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1" fillId="0" borderId="0" xfId="0" applyFont="1" applyBorder="1"/>
    <xf numFmtId="2" fontId="12" fillId="0" borderId="0" xfId="0" applyNumberFormat="1" applyFont="1" applyBorder="1"/>
    <xf numFmtId="2" fontId="12" fillId="0" borderId="3" xfId="0" applyNumberFormat="1" applyFont="1" applyBorder="1" applyAlignment="1">
      <alignment horizontal="right"/>
    </xf>
    <xf numFmtId="49" fontId="14" fillId="0" borderId="0" xfId="0" applyNumberFormat="1" applyFont="1" applyBorder="1"/>
    <xf numFmtId="0" fontId="14" fillId="0" borderId="0" xfId="0" applyFont="1" applyBorder="1"/>
    <xf numFmtId="49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49" fontId="15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1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2" fontId="5" fillId="0" borderId="11" xfId="0" applyNumberFormat="1" applyFont="1" applyBorder="1"/>
    <xf numFmtId="2" fontId="10" fillId="0" borderId="12" xfId="0" applyNumberFormat="1" applyFont="1" applyBorder="1"/>
    <xf numFmtId="0" fontId="10" fillId="0" borderId="11" xfId="0" applyFont="1" applyBorder="1" applyAlignment="1">
      <alignment wrapText="1"/>
    </xf>
    <xf numFmtId="0" fontId="11" fillId="0" borderId="4" xfId="0" applyFont="1" applyBorder="1"/>
    <xf numFmtId="0" fontId="13" fillId="0" borderId="13" xfId="0" applyFont="1" applyBorder="1"/>
    <xf numFmtId="0" fontId="13" fillId="0" borderId="11" xfId="0" applyFont="1" applyBorder="1"/>
    <xf numFmtId="0" fontId="4" fillId="0" borderId="12" xfId="0" applyFont="1" applyBorder="1" applyAlignment="1">
      <alignment horizontal="center"/>
    </xf>
    <xf numFmtId="0" fontId="10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0" borderId="11" xfId="0" applyFont="1" applyFill="1" applyBorder="1"/>
    <xf numFmtId="0" fontId="7" fillId="0" borderId="11" xfId="0" applyFont="1" applyFill="1" applyBorder="1"/>
    <xf numFmtId="0" fontId="11" fillId="0" borderId="12" xfId="0" applyFont="1" applyBorder="1" applyAlignment="1">
      <alignment wrapText="1"/>
    </xf>
    <xf numFmtId="2" fontId="11" fillId="0" borderId="4" xfId="0" applyNumberFormat="1" applyFont="1" applyBorder="1"/>
    <xf numFmtId="0" fontId="11" fillId="0" borderId="8" xfId="0" applyFont="1" applyBorder="1"/>
    <xf numFmtId="0" fontId="11" fillId="0" borderId="0" xfId="0" applyFont="1" applyAlignment="1">
      <alignment horizontal="left"/>
    </xf>
    <xf numFmtId="2" fontId="11" fillId="0" borderId="0" xfId="0" applyNumberFormat="1" applyFont="1" applyAlignment="1"/>
    <xf numFmtId="0" fontId="11" fillId="0" borderId="0" xfId="0" applyFont="1" applyAlignment="1"/>
    <xf numFmtId="0" fontId="11" fillId="0" borderId="8" xfId="0" applyFont="1" applyBorder="1" applyAlignment="1">
      <alignment horizontal="center"/>
    </xf>
    <xf numFmtId="0" fontId="12" fillId="0" borderId="11" xfId="0" applyFont="1" applyBorder="1"/>
    <xf numFmtId="0" fontId="12" fillId="0" borderId="8" xfId="0" applyFont="1" applyBorder="1"/>
    <xf numFmtId="0" fontId="12" fillId="0" borderId="11" xfId="0" applyFont="1" applyBorder="1" applyAlignment="1">
      <alignment vertical="justify"/>
    </xf>
    <xf numFmtId="0" fontId="12" fillId="0" borderId="11" xfId="0" applyFont="1" applyFill="1" applyBorder="1" applyAlignment="1">
      <alignment vertical="justify"/>
    </xf>
    <xf numFmtId="0" fontId="12" fillId="0" borderId="14" xfId="0" applyFont="1" applyFill="1" applyBorder="1"/>
    <xf numFmtId="0" fontId="16" fillId="0" borderId="0" xfId="0" applyFont="1"/>
    <xf numFmtId="0" fontId="17" fillId="0" borderId="0" xfId="0" applyFont="1"/>
    <xf numFmtId="2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12" fillId="2" borderId="13" xfId="0" applyFont="1" applyFill="1" applyBorder="1"/>
    <xf numFmtId="0" fontId="12" fillId="2" borderId="8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7" fillId="2" borderId="11" xfId="0" applyFont="1" applyFill="1" applyBorder="1" applyAlignment="1">
      <alignment vertical="justify"/>
    </xf>
    <xf numFmtId="0" fontId="12" fillId="2" borderId="11" xfId="0" applyFont="1" applyFill="1" applyBorder="1" applyAlignment="1">
      <alignment vertical="justify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2" fontId="5" fillId="2" borderId="8" xfId="0" applyNumberFormat="1" applyFont="1" applyFill="1" applyBorder="1" applyAlignment="1">
      <alignment horizontal="center"/>
    </xf>
    <xf numFmtId="2" fontId="5" fillId="2" borderId="9" xfId="0" applyNumberFormat="1" applyFont="1" applyFill="1" applyBorder="1"/>
    <xf numFmtId="0" fontId="12" fillId="2" borderId="11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/>
    <xf numFmtId="0" fontId="12" fillId="2" borderId="14" xfId="0" applyFont="1" applyFill="1" applyBorder="1"/>
    <xf numFmtId="0" fontId="7" fillId="2" borderId="13" xfId="0" applyFont="1" applyFill="1" applyBorder="1"/>
    <xf numFmtId="0" fontId="7" fillId="2" borderId="11" xfId="0" applyFont="1" applyFill="1" applyBorder="1"/>
    <xf numFmtId="0" fontId="10" fillId="0" borderId="11" xfId="0" applyFont="1" applyFill="1" applyBorder="1" applyAlignment="1">
      <alignment horizontal="right"/>
    </xf>
    <xf numFmtId="0" fontId="7" fillId="0" borderId="14" xfId="0" applyFont="1" applyFill="1" applyBorder="1"/>
    <xf numFmtId="2" fontId="19" fillId="3" borderId="0" xfId="0" applyNumberFormat="1" applyFont="1" applyFill="1"/>
    <xf numFmtId="49" fontId="14" fillId="0" borderId="8" xfId="0" applyNumberFormat="1" applyFont="1" applyBorder="1"/>
    <xf numFmtId="0" fontId="18" fillId="0" borderId="8" xfId="0" applyFont="1" applyBorder="1"/>
    <xf numFmtId="0" fontId="7" fillId="2" borderId="8" xfId="0" applyFont="1" applyFill="1" applyBorder="1"/>
    <xf numFmtId="0" fontId="11" fillId="0" borderId="0" xfId="0" quotePrefix="1" applyFont="1"/>
    <xf numFmtId="0" fontId="7" fillId="0" borderId="1" xfId="0" applyFont="1" applyBorder="1" applyAlignment="1">
      <alignment horizontal="left" wrapText="1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11" fillId="3" borderId="8" xfId="0" applyFont="1" applyFill="1" applyBorder="1"/>
    <xf numFmtId="0" fontId="8" fillId="3" borderId="0" xfId="0" applyFont="1" applyFill="1" applyAlignment="1">
      <alignment horizontal="right"/>
    </xf>
    <xf numFmtId="0" fontId="7" fillId="2" borderId="14" xfId="0" applyFont="1" applyFill="1" applyBorder="1"/>
    <xf numFmtId="0" fontId="10" fillId="0" borderId="11" xfId="0" applyFont="1" applyBorder="1"/>
    <xf numFmtId="0" fontId="10" fillId="0" borderId="11" xfId="0" applyFont="1" applyFill="1" applyBorder="1" applyAlignment="1">
      <alignment vertical="justify"/>
    </xf>
    <xf numFmtId="0" fontId="10" fillId="3" borderId="11" xfId="0" applyFont="1" applyFill="1" applyBorder="1"/>
    <xf numFmtId="0" fontId="10" fillId="3" borderId="11" xfId="0" applyFont="1" applyFill="1" applyBorder="1" applyAlignment="1">
      <alignment vertical="justify"/>
    </xf>
    <xf numFmtId="0" fontId="10" fillId="0" borderId="11" xfId="0" applyFont="1" applyFill="1" applyBorder="1"/>
    <xf numFmtId="0" fontId="10" fillId="0" borderId="12" xfId="0" applyFont="1" applyFill="1" applyBorder="1"/>
    <xf numFmtId="0" fontId="11" fillId="0" borderId="1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4" fillId="3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topLeftCell="A118" zoomScale="130" zoomScaleNormal="130" workbookViewId="0">
      <selection activeCell="C12" sqref="C12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15" style="2" customWidth="1"/>
    <col min="9" max="9" width="10.7109375" style="2" bestFit="1" customWidth="1"/>
    <col min="10" max="10" width="9.140625" style="2"/>
    <col min="11" max="11" width="19.140625" style="2" customWidth="1"/>
    <col min="12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53" t="s">
        <v>145</v>
      </c>
      <c r="C7" s="153"/>
      <c r="D7" s="95"/>
      <c r="E7" s="95"/>
    </row>
    <row r="8" spans="1:5" x14ac:dyDescent="0.25">
      <c r="B8" s="154" t="s">
        <v>198</v>
      </c>
      <c r="C8" s="154"/>
      <c r="D8" s="96"/>
      <c r="E8" s="97"/>
    </row>
    <row r="9" spans="1:5" x14ac:dyDescent="0.25">
      <c r="B9" s="154" t="s">
        <v>197</v>
      </c>
      <c r="C9" s="154"/>
      <c r="D9" s="96"/>
      <c r="E9" s="97"/>
    </row>
    <row r="10" spans="1:5" x14ac:dyDescent="0.25">
      <c r="B10" s="155" t="s">
        <v>146</v>
      </c>
      <c r="C10" s="155"/>
      <c r="D10" s="97"/>
      <c r="E10" s="97"/>
    </row>
    <row r="11" spans="1:5" x14ac:dyDescent="0.25">
      <c r="B11" s="155" t="s">
        <v>176</v>
      </c>
      <c r="C11" s="155"/>
      <c r="D11" s="97"/>
      <c r="E11" s="97"/>
    </row>
    <row r="12" spans="1:5" x14ac:dyDescent="0.25">
      <c r="B12" s="126"/>
      <c r="C12" s="136" t="s">
        <v>199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48" t="s">
        <v>175</v>
      </c>
      <c r="B15" s="148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9">
        <v>2021</v>
      </c>
      <c r="D17" s="151" t="s">
        <v>164</v>
      </c>
      <c r="E17" s="144" t="s">
        <v>165</v>
      </c>
    </row>
    <row r="18" spans="1:5" s="8" customFormat="1" x14ac:dyDescent="0.25">
      <c r="A18" s="9" t="s">
        <v>1</v>
      </c>
      <c r="B18" s="10" t="s">
        <v>2</v>
      </c>
      <c r="C18" s="150"/>
      <c r="D18" s="152"/>
      <c r="E18" s="145"/>
    </row>
    <row r="19" spans="1:5" s="8" customFormat="1" ht="16.5" thickBot="1" x14ac:dyDescent="0.3">
      <c r="A19" s="9" t="s">
        <v>3</v>
      </c>
      <c r="B19" s="11"/>
      <c r="C19" s="85" t="s">
        <v>147</v>
      </c>
      <c r="D19" s="98" t="s">
        <v>147</v>
      </c>
      <c r="E19" s="98" t="s">
        <v>147</v>
      </c>
    </row>
    <row r="20" spans="1:5" s="8" customFormat="1" ht="16.5" thickBot="1" x14ac:dyDescent="0.3">
      <c r="A20" s="119" t="s">
        <v>4</v>
      </c>
      <c r="B20" s="120" t="s">
        <v>5</v>
      </c>
      <c r="C20" s="137">
        <f>C21+C40+C90+C60+C84+C58</f>
        <v>40299587</v>
      </c>
      <c r="D20" s="121">
        <f>D21+D40+D90+D60+D84+D58</f>
        <v>3704765</v>
      </c>
      <c r="E20" s="109">
        <f>C20+D20</f>
        <v>44004352</v>
      </c>
    </row>
    <row r="21" spans="1:5" s="3" customFormat="1" x14ac:dyDescent="0.25">
      <c r="A21" s="106" t="s">
        <v>6</v>
      </c>
      <c r="B21" s="107" t="s">
        <v>7</v>
      </c>
      <c r="C21" s="122">
        <f>C22+C25+C36+C38</f>
        <v>19502839</v>
      </c>
      <c r="D21" s="108">
        <f>D22+D25+D36+D38</f>
        <v>3850</v>
      </c>
      <c r="E21" s="109">
        <f t="shared" ref="E21:E94" si="0">C21+D21</f>
        <v>19506689</v>
      </c>
    </row>
    <row r="22" spans="1:5" s="15" customFormat="1" x14ac:dyDescent="0.25">
      <c r="A22" s="13" t="s">
        <v>8</v>
      </c>
      <c r="B22" s="14" t="s">
        <v>9</v>
      </c>
      <c r="C22" s="89">
        <f>C23+C24</f>
        <v>16001611</v>
      </c>
      <c r="D22" s="99">
        <f>D23+D24</f>
        <v>0</v>
      </c>
      <c r="E22" s="100">
        <f t="shared" si="0"/>
        <v>16001611</v>
      </c>
    </row>
    <row r="23" spans="1:5" s="18" customFormat="1" x14ac:dyDescent="0.25">
      <c r="A23" s="16" t="s">
        <v>10</v>
      </c>
      <c r="B23" s="17" t="s">
        <v>177</v>
      </c>
      <c r="C23" s="138">
        <v>232779</v>
      </c>
      <c r="D23" s="100"/>
      <c r="E23" s="94">
        <f t="shared" si="0"/>
        <v>232779</v>
      </c>
    </row>
    <row r="24" spans="1:5" s="21" customFormat="1" ht="15" x14ac:dyDescent="0.25">
      <c r="A24" s="19" t="s">
        <v>11</v>
      </c>
      <c r="B24" s="20" t="s">
        <v>178</v>
      </c>
      <c r="C24" s="138">
        <v>15768832</v>
      </c>
      <c r="D24" s="100"/>
      <c r="E24" s="94">
        <f t="shared" si="0"/>
        <v>15768832</v>
      </c>
    </row>
    <row r="25" spans="1:5" s="15" customFormat="1" x14ac:dyDescent="0.25">
      <c r="A25" s="22" t="s">
        <v>12</v>
      </c>
      <c r="B25" s="23" t="s">
        <v>13</v>
      </c>
      <c r="C25" s="89">
        <f>C26+C29+C32+C35</f>
        <v>3402611</v>
      </c>
      <c r="D25" s="99">
        <f>D26+D29+D32+D35</f>
        <v>3850</v>
      </c>
      <c r="E25" s="100">
        <f t="shared" si="0"/>
        <v>3406461</v>
      </c>
    </row>
    <row r="26" spans="1:5" s="18" customFormat="1" x14ac:dyDescent="0.25">
      <c r="A26" s="22" t="s">
        <v>14</v>
      </c>
      <c r="B26" s="23" t="s">
        <v>15</v>
      </c>
      <c r="C26" s="89">
        <f>C27+C28</f>
        <v>2821549</v>
      </c>
      <c r="D26" s="99">
        <f>D27+D28</f>
        <v>-4000</v>
      </c>
      <c r="E26" s="100">
        <f t="shared" si="0"/>
        <v>2817549</v>
      </c>
    </row>
    <row r="27" spans="1:5" s="21" customFormat="1" ht="15" x14ac:dyDescent="0.25">
      <c r="A27" s="19" t="s">
        <v>16</v>
      </c>
      <c r="B27" s="20" t="s">
        <v>17</v>
      </c>
      <c r="C27" s="138">
        <v>2639649</v>
      </c>
      <c r="D27" s="94">
        <v>-4000</v>
      </c>
      <c r="E27" s="94">
        <f t="shared" si="0"/>
        <v>2635649</v>
      </c>
    </row>
    <row r="28" spans="1:5" s="21" customFormat="1" x14ac:dyDescent="0.25">
      <c r="A28" s="16" t="s">
        <v>18</v>
      </c>
      <c r="B28" s="24" t="s">
        <v>19</v>
      </c>
      <c r="C28" s="138">
        <v>181900</v>
      </c>
      <c r="D28" s="100"/>
      <c r="E28" s="94">
        <f t="shared" si="0"/>
        <v>181900</v>
      </c>
    </row>
    <row r="29" spans="1:5" s="21" customFormat="1" x14ac:dyDescent="0.25">
      <c r="A29" s="22" t="s">
        <v>20</v>
      </c>
      <c r="B29" s="79" t="s">
        <v>21</v>
      </c>
      <c r="C29" s="89">
        <f>C30+C31</f>
        <v>391644</v>
      </c>
      <c r="D29" s="99">
        <f>D30+D31</f>
        <v>8500</v>
      </c>
      <c r="E29" s="100">
        <f t="shared" si="0"/>
        <v>400144</v>
      </c>
    </row>
    <row r="30" spans="1:5" s="21" customFormat="1" ht="15" x14ac:dyDescent="0.25">
      <c r="A30" s="25" t="s">
        <v>22</v>
      </c>
      <c r="B30" s="80" t="s">
        <v>23</v>
      </c>
      <c r="C30" s="138">
        <v>365134</v>
      </c>
      <c r="D30" s="94">
        <v>4500</v>
      </c>
      <c r="E30" s="94">
        <f t="shared" si="0"/>
        <v>369634</v>
      </c>
    </row>
    <row r="31" spans="1:5" s="21" customFormat="1" ht="15" x14ac:dyDescent="0.25">
      <c r="A31" s="26" t="s">
        <v>24</v>
      </c>
      <c r="B31" s="81" t="s">
        <v>153</v>
      </c>
      <c r="C31" s="86">
        <v>26510</v>
      </c>
      <c r="D31" s="94">
        <v>4000</v>
      </c>
      <c r="E31" s="94">
        <f t="shared" si="0"/>
        <v>30510</v>
      </c>
    </row>
    <row r="32" spans="1:5" s="21" customFormat="1" x14ac:dyDescent="0.25">
      <c r="A32" s="22" t="s">
        <v>135</v>
      </c>
      <c r="B32" s="79" t="s">
        <v>134</v>
      </c>
      <c r="C32" s="89">
        <f>C33+C34</f>
        <v>139418</v>
      </c>
      <c r="D32" s="99">
        <f>D33+D34</f>
        <v>6350</v>
      </c>
      <c r="E32" s="100">
        <f t="shared" si="0"/>
        <v>145768</v>
      </c>
    </row>
    <row r="33" spans="1:5" s="21" customFormat="1" ht="15" x14ac:dyDescent="0.25">
      <c r="A33" s="25" t="s">
        <v>136</v>
      </c>
      <c r="B33" s="80" t="s">
        <v>138</v>
      </c>
      <c r="C33" s="138">
        <v>122138</v>
      </c>
      <c r="D33" s="94">
        <v>6300</v>
      </c>
      <c r="E33" s="94">
        <f t="shared" si="0"/>
        <v>128438</v>
      </c>
    </row>
    <row r="34" spans="1:5" s="21" customFormat="1" ht="18.75" customHeight="1" x14ac:dyDescent="0.25">
      <c r="A34" s="26" t="s">
        <v>137</v>
      </c>
      <c r="B34" s="27" t="s">
        <v>139</v>
      </c>
      <c r="C34" s="86">
        <v>17280</v>
      </c>
      <c r="D34" s="100">
        <v>50</v>
      </c>
      <c r="E34" s="94">
        <f t="shared" si="0"/>
        <v>17330</v>
      </c>
    </row>
    <row r="35" spans="1:5" s="21" customFormat="1" ht="15" x14ac:dyDescent="0.25">
      <c r="A35" s="26" t="s">
        <v>12</v>
      </c>
      <c r="B35" s="27" t="s">
        <v>150</v>
      </c>
      <c r="C35" s="86">
        <v>50000</v>
      </c>
      <c r="D35" s="94">
        <v>-7000</v>
      </c>
      <c r="E35" s="94">
        <f t="shared" si="0"/>
        <v>43000</v>
      </c>
    </row>
    <row r="36" spans="1:5" s="21" customFormat="1" ht="14.25" x14ac:dyDescent="0.2">
      <c r="A36" s="28" t="s">
        <v>25</v>
      </c>
      <c r="B36" s="29" t="s">
        <v>26</v>
      </c>
      <c r="C36" s="87">
        <f>C37</f>
        <v>18000</v>
      </c>
      <c r="D36" s="101">
        <f>D37</f>
        <v>0</v>
      </c>
      <c r="E36" s="100">
        <f t="shared" si="0"/>
        <v>18000</v>
      </c>
    </row>
    <row r="37" spans="1:5" s="21" customFormat="1" ht="15" x14ac:dyDescent="0.25">
      <c r="A37" s="26" t="s">
        <v>27</v>
      </c>
      <c r="B37" s="27" t="s">
        <v>28</v>
      </c>
      <c r="C37" s="86">
        <v>18000</v>
      </c>
      <c r="D37" s="100"/>
      <c r="E37" s="94">
        <f t="shared" si="0"/>
        <v>18000</v>
      </c>
    </row>
    <row r="38" spans="1:5" s="21" customFormat="1" ht="14.25" x14ac:dyDescent="0.2">
      <c r="A38" s="28" t="s">
        <v>168</v>
      </c>
      <c r="B38" s="29" t="s">
        <v>169</v>
      </c>
      <c r="C38" s="87">
        <f>C39</f>
        <v>80617</v>
      </c>
      <c r="D38" s="101">
        <f>D39</f>
        <v>0</v>
      </c>
      <c r="E38" s="100">
        <f>C38+D38</f>
        <v>80617</v>
      </c>
    </row>
    <row r="39" spans="1:5" s="21" customFormat="1" ht="15" x14ac:dyDescent="0.25">
      <c r="A39" s="26" t="s">
        <v>170</v>
      </c>
      <c r="B39" s="27" t="s">
        <v>171</v>
      </c>
      <c r="C39" s="86">
        <v>80617</v>
      </c>
      <c r="D39" s="100"/>
      <c r="E39" s="94">
        <f>C39+D39</f>
        <v>80617</v>
      </c>
    </row>
    <row r="40" spans="1:5" s="21" customFormat="1" x14ac:dyDescent="0.25">
      <c r="A40" s="110" t="s">
        <v>29</v>
      </c>
      <c r="B40" s="111" t="s">
        <v>30</v>
      </c>
      <c r="C40" s="112">
        <f>C41+C43+C46+C47+C56+C55+C54+C50</f>
        <v>1732941</v>
      </c>
      <c r="D40" s="113">
        <f>D41+D43+D46+D47+D56+D55+D54+D50+D49</f>
        <v>73550</v>
      </c>
      <c r="E40" s="109">
        <f t="shared" si="0"/>
        <v>1806491</v>
      </c>
    </row>
    <row r="41" spans="1:5" s="21" customFormat="1" ht="14.25" x14ac:dyDescent="0.2">
      <c r="A41" s="30" t="s">
        <v>155</v>
      </c>
      <c r="B41" s="31" t="s">
        <v>157</v>
      </c>
      <c r="C41" s="87">
        <f>C42</f>
        <v>14995</v>
      </c>
      <c r="D41" s="101">
        <f>D42</f>
        <v>0</v>
      </c>
      <c r="E41" s="100">
        <f t="shared" si="0"/>
        <v>14995</v>
      </c>
    </row>
    <row r="42" spans="1:5" s="21" customFormat="1" ht="15" x14ac:dyDescent="0.25">
      <c r="A42" s="25" t="s">
        <v>156</v>
      </c>
      <c r="B42" s="32" t="s">
        <v>157</v>
      </c>
      <c r="C42" s="86">
        <v>14995</v>
      </c>
      <c r="D42" s="100"/>
      <c r="E42" s="100">
        <f t="shared" si="0"/>
        <v>14995</v>
      </c>
    </row>
    <row r="43" spans="1:5" s="21" customFormat="1" ht="28.5" x14ac:dyDescent="0.2">
      <c r="A43" s="30" t="s">
        <v>184</v>
      </c>
      <c r="B43" s="31" t="s">
        <v>183</v>
      </c>
      <c r="C43" s="87">
        <f>C44+C45</f>
        <v>3000</v>
      </c>
      <c r="D43" s="101">
        <f>D44+D45</f>
        <v>2800</v>
      </c>
      <c r="E43" s="100">
        <f t="shared" si="0"/>
        <v>5800</v>
      </c>
    </row>
    <row r="44" spans="1:5" s="21" customFormat="1" ht="18" customHeight="1" x14ac:dyDescent="0.25">
      <c r="A44" s="25" t="s">
        <v>181</v>
      </c>
      <c r="B44" s="32" t="s">
        <v>182</v>
      </c>
      <c r="C44" s="86">
        <v>3000</v>
      </c>
      <c r="D44" s="100">
        <v>2800</v>
      </c>
      <c r="E44" s="94">
        <f t="shared" si="0"/>
        <v>5800</v>
      </c>
    </row>
    <row r="45" spans="1:5" s="21" customFormat="1" ht="15" x14ac:dyDescent="0.25">
      <c r="A45" s="25"/>
      <c r="B45" s="32"/>
      <c r="C45" s="86">
        <v>0</v>
      </c>
      <c r="D45" s="100"/>
      <c r="E45" s="94">
        <f t="shared" si="0"/>
        <v>0</v>
      </c>
    </row>
    <row r="46" spans="1:5" s="33" customFormat="1" ht="14.25" customHeight="1" x14ac:dyDescent="0.2">
      <c r="A46" s="30" t="s">
        <v>31</v>
      </c>
      <c r="B46" s="31" t="s">
        <v>32</v>
      </c>
      <c r="C46" s="87">
        <v>23887</v>
      </c>
      <c r="D46" s="100">
        <v>6200</v>
      </c>
      <c r="E46" s="100">
        <f t="shared" si="0"/>
        <v>30087</v>
      </c>
    </row>
    <row r="47" spans="1:5" s="21" customFormat="1" ht="14.25" x14ac:dyDescent="0.2">
      <c r="A47" s="30" t="s">
        <v>33</v>
      </c>
      <c r="B47" s="31" t="s">
        <v>34</v>
      </c>
      <c r="C47" s="87">
        <f>C48</f>
        <v>39662</v>
      </c>
      <c r="D47" s="101">
        <f>D48</f>
        <v>700</v>
      </c>
      <c r="E47" s="100">
        <f t="shared" si="0"/>
        <v>40362</v>
      </c>
    </row>
    <row r="48" spans="1:5" s="21" customFormat="1" ht="15" x14ac:dyDescent="0.25">
      <c r="A48" s="25" t="s">
        <v>35</v>
      </c>
      <c r="B48" s="32" t="s">
        <v>36</v>
      </c>
      <c r="C48" s="86">
        <v>39662</v>
      </c>
      <c r="D48" s="100">
        <v>700</v>
      </c>
      <c r="E48" s="94">
        <f t="shared" si="0"/>
        <v>40362</v>
      </c>
    </row>
    <row r="49" spans="1:5" s="21" customFormat="1" ht="45.75" customHeight="1" x14ac:dyDescent="0.2">
      <c r="A49" s="34" t="s">
        <v>195</v>
      </c>
      <c r="B49" s="131" t="s">
        <v>196</v>
      </c>
      <c r="C49" s="134">
        <v>0</v>
      </c>
      <c r="D49" s="133">
        <v>950</v>
      </c>
      <c r="E49" s="132">
        <f>C49+D49</f>
        <v>950</v>
      </c>
    </row>
    <row r="50" spans="1:5" s="21" customFormat="1" ht="14.25" x14ac:dyDescent="0.2">
      <c r="A50" s="34" t="s">
        <v>122</v>
      </c>
      <c r="B50" s="31" t="s">
        <v>123</v>
      </c>
      <c r="C50" s="87">
        <f>C51+C52+C53</f>
        <v>27867</v>
      </c>
      <c r="D50" s="101">
        <f>D51+D52+D53</f>
        <v>1900</v>
      </c>
      <c r="E50" s="100">
        <f t="shared" si="0"/>
        <v>29767</v>
      </c>
    </row>
    <row r="51" spans="1:5" s="33" customFormat="1" ht="27.75" customHeight="1" x14ac:dyDescent="0.25">
      <c r="A51" s="25" t="s">
        <v>119</v>
      </c>
      <c r="B51" s="32" t="s">
        <v>120</v>
      </c>
      <c r="C51" s="86">
        <v>10000</v>
      </c>
      <c r="D51" s="94"/>
      <c r="E51" s="94">
        <f t="shared" si="0"/>
        <v>10000</v>
      </c>
    </row>
    <row r="52" spans="1:5" s="21" customFormat="1" ht="15" x14ac:dyDescent="0.25">
      <c r="A52" s="25" t="s">
        <v>167</v>
      </c>
      <c r="B52" s="32" t="s">
        <v>172</v>
      </c>
      <c r="C52" s="86">
        <v>0</v>
      </c>
      <c r="D52" s="100"/>
      <c r="E52" s="94">
        <f t="shared" si="0"/>
        <v>0</v>
      </c>
    </row>
    <row r="53" spans="1:5" s="21" customFormat="1" ht="15" x14ac:dyDescent="0.25">
      <c r="A53" s="25" t="s">
        <v>121</v>
      </c>
      <c r="B53" s="32" t="s">
        <v>166</v>
      </c>
      <c r="C53" s="86">
        <v>17867</v>
      </c>
      <c r="D53" s="100">
        <v>1900</v>
      </c>
      <c r="E53" s="94">
        <f t="shared" si="0"/>
        <v>19767</v>
      </c>
    </row>
    <row r="54" spans="1:5" s="21" customFormat="1" ht="12.75" customHeight="1" x14ac:dyDescent="0.2">
      <c r="A54" s="34" t="s">
        <v>37</v>
      </c>
      <c r="B54" s="31" t="s">
        <v>38</v>
      </c>
      <c r="C54" s="87">
        <v>20000</v>
      </c>
      <c r="D54" s="100"/>
      <c r="E54" s="100">
        <f t="shared" si="0"/>
        <v>20000</v>
      </c>
    </row>
    <row r="55" spans="1:5" s="21" customFormat="1" ht="14.25" x14ac:dyDescent="0.2">
      <c r="A55" s="34" t="s">
        <v>39</v>
      </c>
      <c r="B55" s="31" t="s">
        <v>40</v>
      </c>
      <c r="C55" s="88">
        <v>307180</v>
      </c>
      <c r="D55" s="100">
        <v>65000</v>
      </c>
      <c r="E55" s="100">
        <f t="shared" si="0"/>
        <v>372180</v>
      </c>
    </row>
    <row r="56" spans="1:5" s="21" customFormat="1" ht="14.25" x14ac:dyDescent="0.2">
      <c r="A56" s="30" t="s">
        <v>41</v>
      </c>
      <c r="B56" s="31" t="s">
        <v>42</v>
      </c>
      <c r="C56" s="87">
        <f>C57</f>
        <v>1296350</v>
      </c>
      <c r="D56" s="101">
        <f>D57</f>
        <v>-4000</v>
      </c>
      <c r="E56" s="100">
        <f t="shared" si="0"/>
        <v>1292350</v>
      </c>
    </row>
    <row r="57" spans="1:5" s="21" customFormat="1" ht="16.5" customHeight="1" x14ac:dyDescent="0.25">
      <c r="A57" s="25" t="s">
        <v>43</v>
      </c>
      <c r="B57" s="32" t="s">
        <v>44</v>
      </c>
      <c r="C57" s="139">
        <v>1296350</v>
      </c>
      <c r="D57" s="94">
        <v>-4000</v>
      </c>
      <c r="E57" s="100">
        <f t="shared" si="0"/>
        <v>1292350</v>
      </c>
    </row>
    <row r="58" spans="1:5" s="21" customFormat="1" ht="18" customHeight="1" x14ac:dyDescent="0.2">
      <c r="A58" s="34" t="s">
        <v>140</v>
      </c>
      <c r="B58" s="31" t="s">
        <v>141</v>
      </c>
      <c r="C58" s="88">
        <f>C59</f>
        <v>247387</v>
      </c>
      <c r="D58" s="102">
        <f>D59</f>
        <v>2100</v>
      </c>
      <c r="E58" s="100">
        <f t="shared" si="0"/>
        <v>249487</v>
      </c>
    </row>
    <row r="59" spans="1:5" s="21" customFormat="1" ht="15" x14ac:dyDescent="0.25">
      <c r="A59" s="25" t="s">
        <v>142</v>
      </c>
      <c r="B59" s="32" t="s">
        <v>143</v>
      </c>
      <c r="C59" s="139">
        <v>247387</v>
      </c>
      <c r="D59" s="94">
        <v>2100</v>
      </c>
      <c r="E59" s="94">
        <f t="shared" si="0"/>
        <v>249487</v>
      </c>
    </row>
    <row r="60" spans="1:5" s="21" customFormat="1" ht="15.75" customHeight="1" x14ac:dyDescent="0.2">
      <c r="A60" s="114" t="s">
        <v>45</v>
      </c>
      <c r="B60" s="115" t="s">
        <v>46</v>
      </c>
      <c r="C60" s="112">
        <f>C61+C83+C82</f>
        <v>14905489</v>
      </c>
      <c r="D60" s="113">
        <f>D61+D83+D82</f>
        <v>3497409</v>
      </c>
      <c r="E60" s="109">
        <f t="shared" si="0"/>
        <v>18402898</v>
      </c>
    </row>
    <row r="61" spans="1:5" s="21" customFormat="1" ht="14.25" x14ac:dyDescent="0.2">
      <c r="A61" s="34" t="s">
        <v>47</v>
      </c>
      <c r="B61" s="35" t="s">
        <v>48</v>
      </c>
      <c r="C61" s="89">
        <f>SUM(C62:C81)</f>
        <v>7627120</v>
      </c>
      <c r="D61" s="99">
        <f>SUM(D62:D81)</f>
        <v>3471214</v>
      </c>
      <c r="E61" s="100">
        <f t="shared" si="0"/>
        <v>11098334</v>
      </c>
    </row>
    <row r="62" spans="1:5" s="21" customFormat="1" ht="15" x14ac:dyDescent="0.25">
      <c r="A62" s="36"/>
      <c r="B62" s="92" t="s">
        <v>148</v>
      </c>
      <c r="C62" s="138">
        <v>19214</v>
      </c>
      <c r="D62" s="100"/>
      <c r="E62" s="94">
        <f t="shared" si="0"/>
        <v>19214</v>
      </c>
    </row>
    <row r="63" spans="1:5" s="21" customFormat="1" ht="15" x14ac:dyDescent="0.25">
      <c r="A63" s="36"/>
      <c r="B63" s="93" t="s">
        <v>158</v>
      </c>
      <c r="C63" s="138">
        <v>215302</v>
      </c>
      <c r="D63" s="135">
        <v>115050</v>
      </c>
      <c r="E63" s="94">
        <f t="shared" si="0"/>
        <v>330352</v>
      </c>
    </row>
    <row r="64" spans="1:5" s="21" customFormat="1" ht="15" x14ac:dyDescent="0.25">
      <c r="A64" s="37"/>
      <c r="B64" s="82" t="s">
        <v>49</v>
      </c>
      <c r="C64" s="140">
        <v>476705</v>
      </c>
      <c r="D64" s="135">
        <v>253777</v>
      </c>
      <c r="E64" s="94">
        <f t="shared" si="0"/>
        <v>730482</v>
      </c>
    </row>
    <row r="65" spans="1:15" s="21" customFormat="1" ht="27" customHeight="1" x14ac:dyDescent="0.2">
      <c r="A65" s="38"/>
      <c r="B65" s="39" t="s">
        <v>50</v>
      </c>
      <c r="C65" s="141">
        <v>3934724</v>
      </c>
      <c r="D65" s="135">
        <v>1823780</v>
      </c>
      <c r="E65" s="94">
        <f t="shared" si="0"/>
        <v>5758504</v>
      </c>
      <c r="M65" s="21" t="s">
        <v>163</v>
      </c>
    </row>
    <row r="66" spans="1:15" s="21" customFormat="1" ht="25.5" x14ac:dyDescent="0.2">
      <c r="A66" s="38"/>
      <c r="B66" s="39" t="s">
        <v>51</v>
      </c>
      <c r="C66" s="141">
        <v>190644</v>
      </c>
      <c r="D66" s="135">
        <v>85997</v>
      </c>
      <c r="E66" s="94">
        <f t="shared" si="0"/>
        <v>276641</v>
      </c>
    </row>
    <row r="67" spans="1:15" s="21" customFormat="1" ht="29.25" customHeight="1" x14ac:dyDescent="0.2">
      <c r="A67" s="38"/>
      <c r="B67" s="39" t="s">
        <v>52</v>
      </c>
      <c r="C67" s="141">
        <v>645620</v>
      </c>
      <c r="D67" s="135">
        <v>300796</v>
      </c>
      <c r="E67" s="94">
        <f t="shared" si="0"/>
        <v>946416</v>
      </c>
    </row>
    <row r="68" spans="1:15" s="21" customFormat="1" ht="29.25" customHeight="1" x14ac:dyDescent="0.2">
      <c r="A68" s="38"/>
      <c r="B68" s="39" t="s">
        <v>190</v>
      </c>
      <c r="C68" s="141">
        <v>0</v>
      </c>
      <c r="D68" s="135">
        <v>125298</v>
      </c>
      <c r="E68" s="94">
        <f>C68+D68</f>
        <v>125298</v>
      </c>
    </row>
    <row r="69" spans="1:15" s="21" customFormat="1" ht="29.25" customHeight="1" x14ac:dyDescent="0.2">
      <c r="A69" s="38"/>
      <c r="B69" s="39" t="s">
        <v>191</v>
      </c>
      <c r="C69" s="141">
        <v>0</v>
      </c>
      <c r="D69" s="135">
        <v>3552</v>
      </c>
      <c r="E69" s="94">
        <f>C69+D69</f>
        <v>3552</v>
      </c>
    </row>
    <row r="70" spans="1:15" s="8" customFormat="1" ht="15" x14ac:dyDescent="0.2">
      <c r="A70" s="38"/>
      <c r="B70" s="39" t="s">
        <v>185</v>
      </c>
      <c r="C70" s="141">
        <v>6900</v>
      </c>
      <c r="D70" s="135"/>
      <c r="E70" s="94">
        <f t="shared" si="0"/>
        <v>6900</v>
      </c>
    </row>
    <row r="71" spans="1:15" s="8" customFormat="1" ht="15" x14ac:dyDescent="0.2">
      <c r="A71" s="38"/>
      <c r="B71" s="39" t="s">
        <v>174</v>
      </c>
      <c r="C71" s="141">
        <v>8700</v>
      </c>
      <c r="D71" s="135">
        <v>16068</v>
      </c>
      <c r="E71" s="94">
        <f t="shared" si="0"/>
        <v>24768</v>
      </c>
    </row>
    <row r="72" spans="1:15" s="8" customFormat="1" ht="15" x14ac:dyDescent="0.25">
      <c r="A72" s="38"/>
      <c r="B72" s="39" t="s">
        <v>53</v>
      </c>
      <c r="C72" s="141">
        <v>170431</v>
      </c>
      <c r="D72" s="135">
        <v>3724</v>
      </c>
      <c r="E72" s="94">
        <f t="shared" si="0"/>
        <v>174155</v>
      </c>
      <c r="G72" s="42"/>
    </row>
    <row r="73" spans="1:15" s="8" customFormat="1" ht="15" x14ac:dyDescent="0.25">
      <c r="A73" s="38"/>
      <c r="B73" s="39" t="s">
        <v>54</v>
      </c>
      <c r="C73" s="141">
        <v>488327</v>
      </c>
      <c r="D73" s="135">
        <v>159462</v>
      </c>
      <c r="E73" s="94">
        <f t="shared" si="0"/>
        <v>647789</v>
      </c>
      <c r="G73" s="42"/>
    </row>
    <row r="74" spans="1:15" s="8" customFormat="1" ht="15" x14ac:dyDescent="0.2">
      <c r="A74" s="38"/>
      <c r="B74" s="39" t="s">
        <v>154</v>
      </c>
      <c r="C74" s="141">
        <v>122792</v>
      </c>
      <c r="D74" s="135"/>
      <c r="E74" s="94">
        <f t="shared" si="0"/>
        <v>122792</v>
      </c>
    </row>
    <row r="75" spans="1:15" s="8" customFormat="1" ht="15" x14ac:dyDescent="0.2">
      <c r="A75" s="38"/>
      <c r="B75" s="39" t="s">
        <v>152</v>
      </c>
      <c r="C75" s="86">
        <v>86877</v>
      </c>
      <c r="D75" s="135"/>
      <c r="E75" s="94">
        <f t="shared" si="0"/>
        <v>86877</v>
      </c>
      <c r="H75" s="104"/>
      <c r="I75" s="104"/>
      <c r="J75" s="104"/>
    </row>
    <row r="76" spans="1:15" s="8" customFormat="1" ht="15" x14ac:dyDescent="0.2">
      <c r="A76" s="38"/>
      <c r="B76" s="39" t="s">
        <v>144</v>
      </c>
      <c r="C76" s="86">
        <v>145592</v>
      </c>
      <c r="D76" s="135"/>
      <c r="E76" s="94">
        <f t="shared" si="0"/>
        <v>145592</v>
      </c>
      <c r="G76" s="105"/>
      <c r="H76" s="105"/>
      <c r="I76" s="104"/>
      <c r="J76" s="104"/>
      <c r="K76" s="104"/>
    </row>
    <row r="77" spans="1:15" s="8" customFormat="1" ht="15" x14ac:dyDescent="0.2">
      <c r="A77" s="38"/>
      <c r="B77" s="39" t="s">
        <v>186</v>
      </c>
      <c r="C77" s="86">
        <v>10340</v>
      </c>
      <c r="D77" s="135"/>
      <c r="E77" s="94">
        <f t="shared" si="0"/>
        <v>10340</v>
      </c>
      <c r="H77" s="104"/>
      <c r="I77" s="104"/>
      <c r="J77" s="104"/>
    </row>
    <row r="78" spans="1:15" s="8" customFormat="1" ht="15" x14ac:dyDescent="0.2">
      <c r="A78" s="38"/>
      <c r="B78" s="39" t="s">
        <v>173</v>
      </c>
      <c r="C78" s="86">
        <v>1034238</v>
      </c>
      <c r="D78" s="135">
        <v>116481</v>
      </c>
      <c r="E78" s="94">
        <f t="shared" si="0"/>
        <v>1150719</v>
      </c>
      <c r="H78" s="104"/>
      <c r="I78" s="104"/>
      <c r="J78" s="104"/>
    </row>
    <row r="79" spans="1:15" s="8" customFormat="1" ht="15" x14ac:dyDescent="0.2">
      <c r="A79" s="38"/>
      <c r="B79" s="39" t="s">
        <v>192</v>
      </c>
      <c r="C79" s="86">
        <v>0</v>
      </c>
      <c r="D79" s="135">
        <v>197733</v>
      </c>
      <c r="E79" s="94">
        <f>C79+D79</f>
        <v>197733</v>
      </c>
      <c r="H79" s="104"/>
      <c r="I79" s="104"/>
      <c r="J79" s="104"/>
    </row>
    <row r="80" spans="1:15" s="8" customFormat="1" ht="15" x14ac:dyDescent="0.25">
      <c r="A80" s="38"/>
      <c r="B80" s="39" t="s">
        <v>194</v>
      </c>
      <c r="C80" s="86">
        <v>0</v>
      </c>
      <c r="D80" s="135">
        <v>160000</v>
      </c>
      <c r="E80" s="94">
        <f>C80+D80</f>
        <v>160000</v>
      </c>
      <c r="G80" s="105"/>
      <c r="H80" s="104"/>
      <c r="I80" s="105"/>
      <c r="J80" s="104"/>
      <c r="K80" s="130"/>
      <c r="M80" s="42"/>
      <c r="N80" s="42"/>
      <c r="O80" s="42"/>
    </row>
    <row r="81" spans="1:15" s="8" customFormat="1" ht="15" x14ac:dyDescent="0.25">
      <c r="A81" s="38"/>
      <c r="B81" s="39" t="s">
        <v>180</v>
      </c>
      <c r="C81" s="86">
        <v>70714</v>
      </c>
      <c r="D81" s="94">
        <v>109496</v>
      </c>
      <c r="E81" s="94">
        <f t="shared" si="0"/>
        <v>180210</v>
      </c>
      <c r="G81" s="105"/>
      <c r="H81" s="104"/>
      <c r="I81" s="105"/>
      <c r="J81" s="104"/>
      <c r="K81" s="130"/>
      <c r="M81" s="42"/>
      <c r="N81" s="42" t="s">
        <v>193</v>
      </c>
      <c r="O81" s="42"/>
    </row>
    <row r="82" spans="1:15" s="42" customFormat="1" ht="15" x14ac:dyDescent="0.25">
      <c r="A82" s="40" t="s">
        <v>55</v>
      </c>
      <c r="B82" s="41" t="s">
        <v>56</v>
      </c>
      <c r="C82" s="87">
        <v>1531989</v>
      </c>
      <c r="D82" s="100">
        <v>26195</v>
      </c>
      <c r="E82" s="100">
        <f t="shared" si="0"/>
        <v>1558184</v>
      </c>
      <c r="G82" s="105"/>
      <c r="H82" s="105"/>
      <c r="I82" s="105"/>
      <c r="J82" s="105"/>
    </row>
    <row r="83" spans="1:15" s="21" customFormat="1" ht="14.25" x14ac:dyDescent="0.2">
      <c r="A83" s="43" t="s">
        <v>57</v>
      </c>
      <c r="B83" s="44" t="s">
        <v>58</v>
      </c>
      <c r="C83" s="89">
        <v>5746380</v>
      </c>
      <c r="D83" s="100"/>
      <c r="E83" s="100">
        <f t="shared" si="0"/>
        <v>5746380</v>
      </c>
    </row>
    <row r="84" spans="1:15" s="8" customFormat="1" x14ac:dyDescent="0.25">
      <c r="A84" s="116" t="s">
        <v>59</v>
      </c>
      <c r="B84" s="117" t="s">
        <v>60</v>
      </c>
      <c r="C84" s="123">
        <f>C86</f>
        <v>1556608</v>
      </c>
      <c r="D84" s="118">
        <f>D86</f>
        <v>16037</v>
      </c>
      <c r="E84" s="109">
        <f t="shared" si="0"/>
        <v>1572645</v>
      </c>
    </row>
    <row r="85" spans="1:15" s="8" customFormat="1" x14ac:dyDescent="0.25">
      <c r="A85" s="22" t="s">
        <v>61</v>
      </c>
      <c r="B85" s="46" t="s">
        <v>62</v>
      </c>
      <c r="C85" s="89"/>
      <c r="D85" s="100"/>
      <c r="E85" s="100">
        <f t="shared" si="0"/>
        <v>0</v>
      </c>
    </row>
    <row r="86" spans="1:15" s="8" customFormat="1" ht="14.25" x14ac:dyDescent="0.2">
      <c r="A86" s="43" t="s">
        <v>63</v>
      </c>
      <c r="B86" s="44" t="s">
        <v>64</v>
      </c>
      <c r="C86" s="89">
        <f>SUM(C88,C87,C89)</f>
        <v>1556608</v>
      </c>
      <c r="D86" s="99">
        <f>SUM(D88,D87,D89)</f>
        <v>16037</v>
      </c>
      <c r="E86" s="100">
        <f t="shared" si="0"/>
        <v>1572645</v>
      </c>
    </row>
    <row r="87" spans="1:15" s="42" customFormat="1" ht="15" x14ac:dyDescent="0.25">
      <c r="A87" s="47" t="s">
        <v>65</v>
      </c>
      <c r="B87" s="48" t="s">
        <v>66</v>
      </c>
      <c r="C87" s="138">
        <v>699984</v>
      </c>
      <c r="D87" s="100"/>
      <c r="E87" s="94">
        <f t="shared" si="0"/>
        <v>699984</v>
      </c>
    </row>
    <row r="88" spans="1:15" s="8" customFormat="1" ht="15" x14ac:dyDescent="0.25">
      <c r="A88" s="37" t="s">
        <v>179</v>
      </c>
      <c r="B88" s="49" t="s">
        <v>67</v>
      </c>
      <c r="C88" s="138">
        <v>827100</v>
      </c>
      <c r="D88" s="100">
        <v>11000</v>
      </c>
      <c r="E88" s="94">
        <f t="shared" si="0"/>
        <v>838100</v>
      </c>
    </row>
    <row r="89" spans="1:15" s="8" customFormat="1" ht="15" x14ac:dyDescent="0.25">
      <c r="A89" s="50" t="s">
        <v>68</v>
      </c>
      <c r="B89" s="51" t="s">
        <v>69</v>
      </c>
      <c r="C89" s="138">
        <v>29524</v>
      </c>
      <c r="D89" s="100">
        <v>5037</v>
      </c>
      <c r="E89" s="94">
        <f t="shared" si="0"/>
        <v>34561</v>
      </c>
      <c r="G89" s="105"/>
      <c r="J89" s="52"/>
    </row>
    <row r="90" spans="1:15" s="8" customFormat="1" x14ac:dyDescent="0.25">
      <c r="A90" s="116" t="s">
        <v>70</v>
      </c>
      <c r="B90" s="117" t="s">
        <v>71</v>
      </c>
      <c r="C90" s="123">
        <f>SUM(C91,C95,C117)</f>
        <v>2354323</v>
      </c>
      <c r="D90" s="118">
        <f>SUM(D91,D95,D117)</f>
        <v>111819</v>
      </c>
      <c r="E90" s="109">
        <f t="shared" si="0"/>
        <v>2466142</v>
      </c>
      <c r="J90" s="52"/>
    </row>
    <row r="91" spans="1:15" s="8" customFormat="1" ht="14.25" x14ac:dyDescent="0.2">
      <c r="A91" s="36" t="s">
        <v>72</v>
      </c>
      <c r="B91" s="45" t="s">
        <v>73</v>
      </c>
      <c r="C91" s="89">
        <f>SUM(C92)</f>
        <v>0</v>
      </c>
      <c r="D91" s="99">
        <f>SUM(D92)</f>
        <v>0</v>
      </c>
      <c r="E91" s="100">
        <f t="shared" si="0"/>
        <v>0</v>
      </c>
    </row>
    <row r="92" spans="1:15" s="8" customFormat="1" ht="14.25" x14ac:dyDescent="0.2">
      <c r="A92" s="53" t="s">
        <v>74</v>
      </c>
      <c r="B92" s="54" t="s">
        <v>75</v>
      </c>
      <c r="C92" s="91">
        <f>SUM(C94)</f>
        <v>0</v>
      </c>
      <c r="D92" s="90">
        <f>SUM(D94)</f>
        <v>0</v>
      </c>
      <c r="E92" s="100">
        <f t="shared" si="0"/>
        <v>0</v>
      </c>
    </row>
    <row r="93" spans="1:15" s="8" customFormat="1" ht="14.25" x14ac:dyDescent="0.2">
      <c r="A93" s="53"/>
      <c r="B93" s="54" t="s">
        <v>76</v>
      </c>
      <c r="C93" s="91"/>
      <c r="D93" s="100"/>
      <c r="E93" s="100">
        <f t="shared" si="0"/>
        <v>0</v>
      </c>
    </row>
    <row r="94" spans="1:15" s="56" customFormat="1" ht="12.75" customHeight="1" x14ac:dyDescent="0.25">
      <c r="A94" s="37" t="s">
        <v>77</v>
      </c>
      <c r="B94" s="55" t="s">
        <v>159</v>
      </c>
      <c r="C94" s="124"/>
      <c r="D94" s="100"/>
      <c r="E94" s="100">
        <f t="shared" si="0"/>
        <v>0</v>
      </c>
    </row>
    <row r="95" spans="1:15" s="8" customFormat="1" ht="14.25" x14ac:dyDescent="0.2">
      <c r="A95" s="28" t="s">
        <v>78</v>
      </c>
      <c r="B95" s="45" t="s">
        <v>79</v>
      </c>
      <c r="C95" s="89">
        <f>SUM(C98,C102,C104,C110)</f>
        <v>2069185</v>
      </c>
      <c r="D95" s="99">
        <f>SUM(D98,D102,D104,D110)</f>
        <v>74250</v>
      </c>
      <c r="E95" s="100">
        <f t="shared" ref="E95:E125" si="1">C95+D95</f>
        <v>2143435</v>
      </c>
    </row>
    <row r="96" spans="1:15" s="42" customFormat="1" ht="12.75" customHeight="1" x14ac:dyDescent="0.25">
      <c r="A96" s="57"/>
      <c r="B96" s="58" t="s">
        <v>80</v>
      </c>
      <c r="C96" s="91"/>
      <c r="D96" s="100"/>
      <c r="E96" s="100">
        <f t="shared" si="1"/>
        <v>0</v>
      </c>
    </row>
    <row r="97" spans="1:5" s="8" customFormat="1" ht="12.75" customHeight="1" x14ac:dyDescent="0.2">
      <c r="A97" s="57" t="s">
        <v>124</v>
      </c>
      <c r="B97" s="58" t="s">
        <v>125</v>
      </c>
      <c r="C97" s="91"/>
      <c r="D97" s="100"/>
      <c r="E97" s="100">
        <f t="shared" si="1"/>
        <v>0</v>
      </c>
    </row>
    <row r="98" spans="1:5" s="42" customFormat="1" ht="12.75" customHeight="1" x14ac:dyDescent="0.25">
      <c r="A98" s="53" t="s">
        <v>81</v>
      </c>
      <c r="B98" s="54" t="s">
        <v>82</v>
      </c>
      <c r="C98" s="91">
        <f>C99+C100+C101</f>
        <v>321170</v>
      </c>
      <c r="D98" s="90">
        <f>D99+D100+D101</f>
        <v>0</v>
      </c>
      <c r="E98" s="100">
        <f t="shared" si="1"/>
        <v>321170</v>
      </c>
    </row>
    <row r="99" spans="1:5" s="42" customFormat="1" ht="15" x14ac:dyDescent="0.25">
      <c r="A99" s="37" t="s">
        <v>83</v>
      </c>
      <c r="B99" s="59" t="s">
        <v>84</v>
      </c>
      <c r="C99" s="142">
        <v>27000</v>
      </c>
      <c r="D99" s="94"/>
      <c r="E99" s="94">
        <f t="shared" si="1"/>
        <v>27000</v>
      </c>
    </row>
    <row r="100" spans="1:5" s="42" customFormat="1" ht="15" x14ac:dyDescent="0.25">
      <c r="A100" s="37" t="s">
        <v>85</v>
      </c>
      <c r="B100" s="59" t="s">
        <v>86</v>
      </c>
      <c r="C100" s="142">
        <v>272155</v>
      </c>
      <c r="D100" s="100"/>
      <c r="E100" s="94">
        <f t="shared" si="1"/>
        <v>272155</v>
      </c>
    </row>
    <row r="101" spans="1:5" s="42" customFormat="1" ht="15" x14ac:dyDescent="0.25">
      <c r="A101" s="37" t="s">
        <v>87</v>
      </c>
      <c r="B101" s="55" t="s">
        <v>88</v>
      </c>
      <c r="C101" s="124">
        <v>22015</v>
      </c>
      <c r="D101" s="94"/>
      <c r="E101" s="94">
        <f t="shared" si="1"/>
        <v>22015</v>
      </c>
    </row>
    <row r="102" spans="1:5" s="8" customFormat="1" ht="12.75" customHeight="1" x14ac:dyDescent="0.2">
      <c r="A102" s="53" t="s">
        <v>89</v>
      </c>
      <c r="B102" s="60" t="s">
        <v>90</v>
      </c>
      <c r="C102" s="91">
        <f>SUM(C103)</f>
        <v>1633</v>
      </c>
      <c r="D102" s="90">
        <f>SUM(D103)</f>
        <v>500</v>
      </c>
      <c r="E102" s="100">
        <f t="shared" si="1"/>
        <v>2133</v>
      </c>
    </row>
    <row r="103" spans="1:5" s="42" customFormat="1" ht="12.75" customHeight="1" x14ac:dyDescent="0.25">
      <c r="A103" s="37" t="s">
        <v>91</v>
      </c>
      <c r="B103" s="49" t="s">
        <v>92</v>
      </c>
      <c r="C103" s="142">
        <v>1633</v>
      </c>
      <c r="D103" s="100">
        <v>500</v>
      </c>
      <c r="E103" s="94">
        <f t="shared" si="1"/>
        <v>2133</v>
      </c>
    </row>
    <row r="104" spans="1:5" s="42" customFormat="1" ht="12.75" customHeight="1" x14ac:dyDescent="0.25">
      <c r="A104" s="53" t="s">
        <v>93</v>
      </c>
      <c r="B104" s="60" t="s">
        <v>94</v>
      </c>
      <c r="C104" s="91">
        <f>SUM(C105:C109)</f>
        <v>333944</v>
      </c>
      <c r="D104" s="90">
        <f>SUM(D105:D109)</f>
        <v>13300</v>
      </c>
      <c r="E104" s="100">
        <f t="shared" si="1"/>
        <v>347244</v>
      </c>
    </row>
    <row r="105" spans="1:5" s="42" customFormat="1" ht="12.75" customHeight="1" x14ac:dyDescent="0.25">
      <c r="A105" s="37" t="s">
        <v>95</v>
      </c>
      <c r="B105" s="49" t="s">
        <v>96</v>
      </c>
      <c r="C105" s="142">
        <v>102371</v>
      </c>
      <c r="D105" s="94">
        <v>4300</v>
      </c>
      <c r="E105" s="94">
        <f t="shared" si="1"/>
        <v>106671</v>
      </c>
    </row>
    <row r="106" spans="1:5" s="42" customFormat="1" ht="12.75" customHeight="1" x14ac:dyDescent="0.25">
      <c r="A106" s="37" t="s">
        <v>149</v>
      </c>
      <c r="B106" s="49" t="s">
        <v>151</v>
      </c>
      <c r="C106" s="142">
        <v>14000</v>
      </c>
      <c r="D106" s="94"/>
      <c r="E106" s="94">
        <f t="shared" si="1"/>
        <v>14000</v>
      </c>
    </row>
    <row r="107" spans="1:5" s="42" customFormat="1" ht="12.75" customHeight="1" x14ac:dyDescent="0.25">
      <c r="A107" s="37" t="s">
        <v>97</v>
      </c>
      <c r="B107" s="49" t="s">
        <v>98</v>
      </c>
      <c r="C107" s="142">
        <v>20650</v>
      </c>
      <c r="D107" s="94"/>
      <c r="E107" s="94">
        <f t="shared" si="1"/>
        <v>20650</v>
      </c>
    </row>
    <row r="108" spans="1:5" s="42" customFormat="1" ht="12.75" customHeight="1" x14ac:dyDescent="0.25">
      <c r="A108" s="37" t="s">
        <v>99</v>
      </c>
      <c r="B108" s="49" t="s">
        <v>100</v>
      </c>
      <c r="C108" s="142">
        <v>196673</v>
      </c>
      <c r="D108" s="94">
        <v>9000</v>
      </c>
      <c r="E108" s="94">
        <f t="shared" si="1"/>
        <v>205673</v>
      </c>
    </row>
    <row r="109" spans="1:5" s="42" customFormat="1" ht="15" x14ac:dyDescent="0.25">
      <c r="A109" s="37" t="s">
        <v>126</v>
      </c>
      <c r="B109" s="49" t="s">
        <v>127</v>
      </c>
      <c r="C109" s="142">
        <v>250</v>
      </c>
      <c r="D109" s="94"/>
      <c r="E109" s="94">
        <f t="shared" si="1"/>
        <v>250</v>
      </c>
    </row>
    <row r="110" spans="1:5" s="42" customFormat="1" ht="15" x14ac:dyDescent="0.25">
      <c r="A110" s="53" t="s">
        <v>101</v>
      </c>
      <c r="B110" s="60" t="s">
        <v>102</v>
      </c>
      <c r="C110" s="91">
        <f>SUM(C111:C116)</f>
        <v>1412438</v>
      </c>
      <c r="D110" s="90">
        <f>SUM(D111:D116)</f>
        <v>60450</v>
      </c>
      <c r="E110" s="100">
        <f t="shared" si="1"/>
        <v>1472888</v>
      </c>
    </row>
    <row r="111" spans="1:5" s="8" customFormat="1" ht="27.75" customHeight="1" x14ac:dyDescent="0.25">
      <c r="A111" s="37" t="s">
        <v>103</v>
      </c>
      <c r="B111" s="49" t="s">
        <v>104</v>
      </c>
      <c r="C111" s="142">
        <v>1070100</v>
      </c>
      <c r="D111" s="100"/>
      <c r="E111" s="94">
        <f t="shared" si="1"/>
        <v>1070100</v>
      </c>
    </row>
    <row r="112" spans="1:5" s="8" customFormat="1" ht="27.75" customHeight="1" x14ac:dyDescent="0.25">
      <c r="A112" s="37" t="s">
        <v>187</v>
      </c>
      <c r="B112" s="49" t="s">
        <v>188</v>
      </c>
      <c r="C112" s="142">
        <v>400</v>
      </c>
      <c r="D112" s="100"/>
      <c r="E112" s="94">
        <f t="shared" si="1"/>
        <v>400</v>
      </c>
    </row>
    <row r="113" spans="1:7" s="8" customFormat="1" ht="27.75" customHeight="1" x14ac:dyDescent="0.25">
      <c r="A113" s="37" t="s">
        <v>105</v>
      </c>
      <c r="B113" s="49" t="s">
        <v>106</v>
      </c>
      <c r="C113" s="142">
        <v>24102</v>
      </c>
      <c r="D113" s="100"/>
      <c r="E113" s="94">
        <f t="shared" si="1"/>
        <v>24102</v>
      </c>
    </row>
    <row r="114" spans="1:7" s="42" customFormat="1" ht="15" x14ac:dyDescent="0.25">
      <c r="A114" s="37" t="s">
        <v>107</v>
      </c>
      <c r="B114" s="49" t="s">
        <v>108</v>
      </c>
      <c r="C114" s="142">
        <v>201866</v>
      </c>
      <c r="D114" s="100">
        <v>59550</v>
      </c>
      <c r="E114" s="94">
        <f t="shared" si="1"/>
        <v>261416</v>
      </c>
    </row>
    <row r="115" spans="1:7" s="3" customFormat="1" x14ac:dyDescent="0.25">
      <c r="A115" s="37" t="s">
        <v>128</v>
      </c>
      <c r="B115" s="49" t="s">
        <v>129</v>
      </c>
      <c r="C115" s="142">
        <v>16000</v>
      </c>
      <c r="D115" s="100"/>
      <c r="E115" s="100">
        <f t="shared" si="1"/>
        <v>16000</v>
      </c>
    </row>
    <row r="116" spans="1:7" x14ac:dyDescent="0.25">
      <c r="A116" s="37" t="s">
        <v>109</v>
      </c>
      <c r="B116" s="49" t="s">
        <v>110</v>
      </c>
      <c r="C116" s="142">
        <v>99970</v>
      </c>
      <c r="D116" s="94">
        <v>900</v>
      </c>
      <c r="E116" s="94">
        <f t="shared" si="1"/>
        <v>100870</v>
      </c>
    </row>
    <row r="117" spans="1:7" s="21" customFormat="1" ht="14.25" x14ac:dyDescent="0.2">
      <c r="A117" s="61" t="s">
        <v>130</v>
      </c>
      <c r="B117" s="60" t="s">
        <v>131</v>
      </c>
      <c r="C117" s="89">
        <f>C118+C119+C121+C120</f>
        <v>285138</v>
      </c>
      <c r="D117" s="99">
        <f>D118+D119+D121+D120</f>
        <v>37569</v>
      </c>
      <c r="E117" s="100">
        <f t="shared" si="1"/>
        <v>322707</v>
      </c>
    </row>
    <row r="118" spans="1:7" s="21" customFormat="1" ht="15" x14ac:dyDescent="0.25">
      <c r="A118" s="61" t="s">
        <v>111</v>
      </c>
      <c r="B118" s="60" t="s">
        <v>112</v>
      </c>
      <c r="C118" s="142">
        <v>25000</v>
      </c>
      <c r="D118" s="100"/>
      <c r="E118" s="94">
        <f t="shared" si="1"/>
        <v>25000</v>
      </c>
    </row>
    <row r="119" spans="1:7" s="21" customFormat="1" ht="15" x14ac:dyDescent="0.25">
      <c r="A119" s="61" t="s">
        <v>117</v>
      </c>
      <c r="B119" s="60" t="s">
        <v>118</v>
      </c>
      <c r="C119" s="142">
        <v>10792</v>
      </c>
      <c r="D119" s="100"/>
      <c r="E119" s="94">
        <f t="shared" si="1"/>
        <v>10792</v>
      </c>
    </row>
    <row r="120" spans="1:7" s="21" customFormat="1" ht="14.25" x14ac:dyDescent="0.2">
      <c r="A120" s="61" t="s">
        <v>132</v>
      </c>
      <c r="B120" s="60" t="s">
        <v>133</v>
      </c>
      <c r="C120" s="91"/>
      <c r="D120" s="100"/>
      <c r="E120" s="100">
        <f t="shared" si="1"/>
        <v>0</v>
      </c>
    </row>
    <row r="121" spans="1:7" s="21" customFormat="1" thickBot="1" x14ac:dyDescent="0.3">
      <c r="A121" s="36" t="s">
        <v>113</v>
      </c>
      <c r="B121" s="60" t="s">
        <v>114</v>
      </c>
      <c r="C121" s="143">
        <v>249346</v>
      </c>
      <c r="D121" s="94">
        <v>37569</v>
      </c>
      <c r="E121" s="94">
        <f t="shared" si="1"/>
        <v>286915</v>
      </c>
    </row>
    <row r="122" spans="1:7" s="21" customFormat="1" ht="16.5" thickBot="1" x14ac:dyDescent="0.3">
      <c r="A122" s="77"/>
      <c r="B122" s="12" t="s">
        <v>160</v>
      </c>
      <c r="C122" s="125">
        <f>C123+C124+C125</f>
        <v>12603746</v>
      </c>
      <c r="D122" s="103">
        <f>D123+D124</f>
        <v>0</v>
      </c>
      <c r="E122" s="100">
        <f>C122+D122</f>
        <v>12603746</v>
      </c>
    </row>
    <row r="123" spans="1:7" s="21" customFormat="1" x14ac:dyDescent="0.25">
      <c r="A123" s="146"/>
      <c r="B123" s="83" t="s">
        <v>115</v>
      </c>
      <c r="C123" s="122">
        <v>2113824</v>
      </c>
      <c r="D123" s="100"/>
      <c r="E123" s="100">
        <f t="shared" si="1"/>
        <v>2113824</v>
      </c>
    </row>
    <row r="124" spans="1:7" s="21" customFormat="1" x14ac:dyDescent="0.25">
      <c r="A124" s="147"/>
      <c r="B124" s="84" t="s">
        <v>116</v>
      </c>
      <c r="C124" s="123">
        <v>10477922</v>
      </c>
      <c r="D124" s="100"/>
      <c r="E124" s="100">
        <f t="shared" si="1"/>
        <v>10477922</v>
      </c>
    </row>
    <row r="125" spans="1:7" s="21" customFormat="1" x14ac:dyDescent="0.25">
      <c r="A125" s="127"/>
      <c r="B125" s="128" t="s">
        <v>189</v>
      </c>
      <c r="C125" s="129">
        <v>12000</v>
      </c>
      <c r="D125" s="94"/>
      <c r="E125" s="100">
        <f t="shared" si="1"/>
        <v>12000</v>
      </c>
    </row>
    <row r="126" spans="1:7" s="21" customFormat="1" ht="12.75" x14ac:dyDescent="0.2">
      <c r="A126" s="62"/>
      <c r="B126" s="63"/>
      <c r="D126" s="59"/>
    </row>
    <row r="127" spans="1:7" s="21" customFormat="1" ht="12.75" x14ac:dyDescent="0.2">
      <c r="A127" s="62"/>
      <c r="B127" s="63" t="s">
        <v>162</v>
      </c>
      <c r="C127" s="78" t="s">
        <v>161</v>
      </c>
    </row>
    <row r="128" spans="1:7" x14ac:dyDescent="0.25">
      <c r="A128" s="64"/>
      <c r="B128" s="65"/>
      <c r="G128" s="105"/>
    </row>
    <row r="129" spans="1:2" s="21" customFormat="1" ht="12.75" x14ac:dyDescent="0.2">
      <c r="A129" s="66"/>
      <c r="B129" s="63"/>
    </row>
    <row r="130" spans="1:2" s="21" customFormat="1" ht="12.75" x14ac:dyDescent="0.2">
      <c r="A130" s="62"/>
      <c r="B130" s="63"/>
    </row>
    <row r="131" spans="1:2" x14ac:dyDescent="0.25">
      <c r="A131" s="67"/>
      <c r="B131" s="65"/>
    </row>
    <row r="132" spans="1:2" s="21" customFormat="1" ht="12.75" x14ac:dyDescent="0.2">
      <c r="A132" s="62"/>
      <c r="B132" s="63"/>
    </row>
    <row r="133" spans="1:2" s="21" customFormat="1" ht="12.75" x14ac:dyDescent="0.2">
      <c r="A133" s="62"/>
      <c r="B133" s="63"/>
    </row>
    <row r="134" spans="1:2" s="21" customFormat="1" ht="12.75" x14ac:dyDescent="0.2">
      <c r="A134" s="62"/>
      <c r="B134" s="63"/>
    </row>
    <row r="135" spans="1:2" s="21" customFormat="1" ht="12.75" x14ac:dyDescent="0.2">
      <c r="A135" s="62"/>
      <c r="B135" s="63"/>
    </row>
    <row r="136" spans="1:2" s="21" customFormat="1" ht="12.75" x14ac:dyDescent="0.2">
      <c r="A136" s="62"/>
      <c r="B136" s="63"/>
    </row>
    <row r="137" spans="1:2" s="21" customFormat="1" ht="12.75" x14ac:dyDescent="0.2">
      <c r="A137" s="62"/>
      <c r="B137" s="63"/>
    </row>
    <row r="138" spans="1:2" s="21" customFormat="1" ht="12.75" x14ac:dyDescent="0.2">
      <c r="A138" s="62"/>
      <c r="B138" s="63"/>
    </row>
    <row r="139" spans="1:2" s="21" customFormat="1" ht="12.75" x14ac:dyDescent="0.2">
      <c r="A139" s="62"/>
      <c r="B139" s="63"/>
    </row>
    <row r="140" spans="1:2" s="21" customFormat="1" ht="12.75" x14ac:dyDescent="0.2">
      <c r="A140" s="62"/>
      <c r="B140" s="63"/>
    </row>
    <row r="141" spans="1:2" s="21" customFormat="1" ht="12.75" x14ac:dyDescent="0.2">
      <c r="A141" s="62"/>
      <c r="B141" s="63"/>
    </row>
    <row r="142" spans="1:2" s="21" customFormat="1" ht="12.75" x14ac:dyDescent="0.2">
      <c r="A142" s="62"/>
      <c r="B142" s="63"/>
    </row>
    <row r="143" spans="1:2" s="21" customFormat="1" ht="12.75" x14ac:dyDescent="0.2">
      <c r="A143" s="62"/>
      <c r="B143" s="63"/>
    </row>
    <row r="144" spans="1:2" s="21" customFormat="1" ht="12.75" x14ac:dyDescent="0.2">
      <c r="A144" s="62"/>
      <c r="B144" s="63"/>
    </row>
    <row r="145" spans="1:5" s="21" customFormat="1" ht="12.75" x14ac:dyDescent="0.2">
      <c r="A145" s="62"/>
      <c r="B145" s="63"/>
    </row>
    <row r="146" spans="1:5" s="21" customFormat="1" ht="12.75" x14ac:dyDescent="0.2">
      <c r="A146" s="62"/>
      <c r="B146" s="63"/>
    </row>
    <row r="147" spans="1:5" s="21" customFormat="1" ht="12.75" x14ac:dyDescent="0.2">
      <c r="A147" s="62"/>
      <c r="B147" s="63"/>
    </row>
    <row r="148" spans="1:5" s="21" customFormat="1" ht="12.75" x14ac:dyDescent="0.2">
      <c r="A148" s="68"/>
      <c r="B148" s="69"/>
    </row>
    <row r="149" spans="1:5" s="21" customFormat="1" ht="12.75" x14ac:dyDescent="0.2">
      <c r="A149" s="68"/>
      <c r="B149" s="69"/>
    </row>
    <row r="150" spans="1:5" s="3" customFormat="1" x14ac:dyDescent="0.25">
      <c r="A150" s="67"/>
      <c r="B150" s="65"/>
      <c r="D150" s="33"/>
      <c r="E150" s="33"/>
    </row>
    <row r="151" spans="1:5" s="21" customFormat="1" ht="12.75" x14ac:dyDescent="0.2">
      <c r="A151" s="62"/>
      <c r="B151" s="63"/>
    </row>
    <row r="152" spans="1:5" s="21" customFormat="1" ht="12.75" x14ac:dyDescent="0.2">
      <c r="A152" s="62"/>
      <c r="B152" s="63"/>
    </row>
    <row r="153" spans="1:5" s="21" customFormat="1" ht="12.75" x14ac:dyDescent="0.2">
      <c r="A153" s="62"/>
      <c r="B153" s="63"/>
    </row>
    <row r="154" spans="1:5" s="21" customFormat="1" ht="12.75" x14ac:dyDescent="0.2">
      <c r="A154" s="62"/>
      <c r="B154" s="63"/>
    </row>
    <row r="155" spans="1:5" s="21" customFormat="1" ht="12.75" x14ac:dyDescent="0.2">
      <c r="A155" s="62"/>
      <c r="B155" s="63"/>
    </row>
    <row r="156" spans="1:5" s="21" customFormat="1" ht="12.75" x14ac:dyDescent="0.2">
      <c r="A156" s="62"/>
      <c r="B156" s="63"/>
    </row>
    <row r="157" spans="1:5" s="21" customFormat="1" ht="12.75" x14ac:dyDescent="0.2">
      <c r="A157" s="62"/>
      <c r="B157" s="59"/>
    </row>
    <row r="158" spans="1:5" s="21" customFormat="1" ht="12.75" x14ac:dyDescent="0.2">
      <c r="A158" s="62"/>
      <c r="B158" s="59"/>
    </row>
    <row r="159" spans="1:5" s="21" customFormat="1" ht="12.75" x14ac:dyDescent="0.2">
      <c r="A159" s="62"/>
      <c r="B159" s="59"/>
    </row>
    <row r="160" spans="1:5" s="21" customFormat="1" ht="12.75" x14ac:dyDescent="0.2">
      <c r="A160" s="62"/>
      <c r="B160" s="59"/>
    </row>
    <row r="161" spans="1:5" s="21" customFormat="1" ht="12.75" x14ac:dyDescent="0.2">
      <c r="A161" s="62"/>
      <c r="B161" s="63"/>
    </row>
    <row r="162" spans="1:5" s="21" customFormat="1" ht="12.75" x14ac:dyDescent="0.2">
      <c r="A162" s="62"/>
      <c r="B162" s="63"/>
    </row>
    <row r="163" spans="1:5" s="21" customFormat="1" ht="12.75" x14ac:dyDescent="0.2">
      <c r="A163" s="62"/>
      <c r="B163" s="6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71"/>
    </row>
    <row r="168" spans="1:5" s="21" customFormat="1" ht="12.75" x14ac:dyDescent="0.2">
      <c r="A168" s="62"/>
      <c r="B168" s="71"/>
    </row>
    <row r="169" spans="1:5" s="3" customFormat="1" x14ac:dyDescent="0.25">
      <c r="A169" s="64"/>
      <c r="B169" s="65"/>
      <c r="D169" s="33"/>
      <c r="E169" s="3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21" customFormat="1" ht="12.75" x14ac:dyDescent="0.2">
      <c r="A175" s="62"/>
      <c r="B175" s="63"/>
    </row>
    <row r="176" spans="1:5" s="21" customFormat="1" ht="12.75" x14ac:dyDescent="0.2">
      <c r="A176" s="62"/>
      <c r="B176" s="63"/>
    </row>
    <row r="177" spans="1:5" s="21" customFormat="1" ht="12.75" x14ac:dyDescent="0.2">
      <c r="A177" s="62"/>
      <c r="B177" s="63"/>
    </row>
    <row r="178" spans="1:5" s="21" customFormat="1" ht="12.75" x14ac:dyDescent="0.2">
      <c r="A178" s="62"/>
      <c r="B178" s="63"/>
    </row>
    <row r="179" spans="1:5" s="21" customFormat="1" ht="12.75" x14ac:dyDescent="0.2">
      <c r="A179" s="62"/>
      <c r="B179" s="63"/>
    </row>
    <row r="180" spans="1:5" s="21" customFormat="1" ht="12.75" x14ac:dyDescent="0.2">
      <c r="A180" s="62"/>
      <c r="B180" s="63"/>
    </row>
    <row r="181" spans="1:5" s="21" customFormat="1" ht="12.75" x14ac:dyDescent="0.2">
      <c r="A181" s="62"/>
      <c r="B181" s="63"/>
    </row>
    <row r="182" spans="1:5" s="3" customFormat="1" x14ac:dyDescent="0.25">
      <c r="A182" s="72"/>
      <c r="B182" s="73"/>
      <c r="D182" s="33"/>
      <c r="E182" s="33"/>
    </row>
    <row r="183" spans="1:5" s="3" customFormat="1" x14ac:dyDescent="0.25">
      <c r="A183" s="72"/>
      <c r="B183" s="73"/>
      <c r="D183" s="33"/>
      <c r="E183" s="33"/>
    </row>
    <row r="184" spans="1:5" s="3" customFormat="1" x14ac:dyDescent="0.25">
      <c r="A184" s="74"/>
      <c r="B184" s="73"/>
      <c r="D184" s="33"/>
      <c r="E184" s="33"/>
    </row>
    <row r="185" spans="1:5" s="21" customFormat="1" ht="12.75" x14ac:dyDescent="0.2">
      <c r="A185" s="75"/>
      <c r="B185" s="70"/>
    </row>
    <row r="186" spans="1:5" s="21" customFormat="1" ht="12.75" x14ac:dyDescent="0.2">
      <c r="A186" s="75"/>
      <c r="B186" s="70"/>
    </row>
    <row r="187" spans="1:5" s="3" customFormat="1" x14ac:dyDescent="0.25">
      <c r="A187" s="74"/>
      <c r="B187" s="73"/>
      <c r="D187" s="33"/>
      <c r="E187" s="33"/>
    </row>
    <row r="188" spans="1:5" ht="18.75" x14ac:dyDescent="0.3">
      <c r="A188" s="76"/>
      <c r="B188" s="76"/>
    </row>
    <row r="189" spans="1:5" ht="18.75" x14ac:dyDescent="0.3">
      <c r="A189" s="76"/>
      <c r="B189" s="76"/>
    </row>
    <row r="190" spans="1:5" x14ac:dyDescent="0.25">
      <c r="A190" s="11"/>
      <c r="B190" s="11"/>
    </row>
    <row r="191" spans="1:5" x14ac:dyDescent="0.25">
      <c r="A191" s="11"/>
      <c r="B191" s="11"/>
    </row>
    <row r="192" spans="1:5" x14ac:dyDescent="0.25">
      <c r="A192" s="11"/>
      <c r="B192" s="11"/>
    </row>
  </sheetData>
  <mergeCells count="10">
    <mergeCell ref="B7:C7"/>
    <mergeCell ref="B8:C8"/>
    <mergeCell ref="B9:C9"/>
    <mergeCell ref="B10:C10"/>
    <mergeCell ref="B11:C11"/>
    <mergeCell ref="E17:E18"/>
    <mergeCell ref="A123:A124"/>
    <mergeCell ref="A15:B15"/>
    <mergeCell ref="C17:C18"/>
    <mergeCell ref="D17:D1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2021-11-01T07:55:30Z</cp:lastPrinted>
  <dcterms:created xsi:type="dcterms:W3CDTF">2011-09-30T05:27:19Z</dcterms:created>
  <dcterms:modified xsi:type="dcterms:W3CDTF">2021-11-01T07:55:44Z</dcterms:modified>
</cp:coreProperties>
</file>