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166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216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30.06.2021\"/>
    </mc:Choice>
  </mc:AlternateContent>
  <workbookProtection lockRevision="1"/>
  <bookViews>
    <workbookView xWindow="0" yWindow="0" windowWidth="28800" windowHeight="13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Z_3A56BBDD_68CD_4AEA_B9E4_12391459D4C4_.wvu.Rows" localSheetId="0" hidden="1">Sheet1!$195:$195</definedName>
  </definedNames>
  <calcPr calcId="152511"/>
  <customWorkbookViews>
    <customWorkbookView name="Dace Riterfelte - Personal View" guid="{35499D88-5A13-45F6-BB9A-9766871D2604}" mergeInterval="0" personalView="1" maximized="1" xWindow="-8" yWindow="-8" windowWidth="1936" windowHeight="1056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C617" i="1" l="1"/>
  <c r="J212" i="1" l="1"/>
  <c r="G212" i="1"/>
  <c r="G224" i="1" l="1"/>
  <c r="H224" i="1"/>
  <c r="F181" i="1" l="1"/>
  <c r="G181" i="1"/>
  <c r="H181" i="1"/>
  <c r="I181" i="1"/>
  <c r="J181" i="1"/>
  <c r="K181" i="1"/>
  <c r="L181" i="1"/>
  <c r="M181" i="1"/>
  <c r="E181" i="1"/>
  <c r="F551" i="1" l="1"/>
  <c r="G551" i="1"/>
  <c r="H551" i="1"/>
  <c r="I551" i="1"/>
  <c r="J551" i="1"/>
  <c r="K551" i="1"/>
  <c r="L551" i="1"/>
  <c r="M551" i="1"/>
  <c r="E551" i="1"/>
  <c r="C614" i="1"/>
  <c r="E339" i="1"/>
  <c r="M255" i="1"/>
  <c r="L255" i="1"/>
  <c r="K255" i="1"/>
  <c r="J255" i="1"/>
  <c r="I255" i="1"/>
  <c r="H255" i="1"/>
  <c r="G255" i="1"/>
  <c r="F255" i="1"/>
  <c r="E255" i="1"/>
  <c r="D254" i="1"/>
  <c r="C254" i="1" s="1"/>
  <c r="D253" i="1"/>
  <c r="C253" i="1" s="1"/>
  <c r="E180" i="1"/>
  <c r="F180" i="1"/>
  <c r="G180" i="1"/>
  <c r="H180" i="1"/>
  <c r="I180" i="1"/>
  <c r="J180" i="1"/>
  <c r="K180" i="1"/>
  <c r="L180" i="1"/>
  <c r="M180" i="1"/>
  <c r="M206" i="1"/>
  <c r="L206" i="1"/>
  <c r="K206" i="1"/>
  <c r="J206" i="1"/>
  <c r="I206" i="1"/>
  <c r="H206" i="1"/>
  <c r="G206" i="1"/>
  <c r="F206" i="1"/>
  <c r="E206" i="1"/>
  <c r="D205" i="1"/>
  <c r="C205" i="1" s="1"/>
  <c r="D204" i="1"/>
  <c r="L203" i="1"/>
  <c r="K203" i="1"/>
  <c r="J203" i="1"/>
  <c r="H203" i="1"/>
  <c r="G203" i="1"/>
  <c r="F203" i="1"/>
  <c r="M203" i="1"/>
  <c r="I203" i="1"/>
  <c r="E203" i="1"/>
  <c r="D202" i="1"/>
  <c r="C202" i="1" s="1"/>
  <c r="D201" i="1"/>
  <c r="C201" i="1" s="1"/>
  <c r="C255" i="1" l="1"/>
  <c r="D255" i="1"/>
  <c r="D206" i="1"/>
  <c r="C204" i="1"/>
  <c r="C206" i="1" s="1"/>
  <c r="C203" i="1"/>
  <c r="D203" i="1"/>
  <c r="D582" i="1" l="1"/>
  <c r="C582" i="1" s="1"/>
  <c r="E552" i="1" l="1"/>
  <c r="F552" i="1"/>
  <c r="G552" i="1"/>
  <c r="H552" i="1"/>
  <c r="I552" i="1"/>
  <c r="J552" i="1"/>
  <c r="K552" i="1"/>
  <c r="L552" i="1"/>
  <c r="M552" i="1"/>
  <c r="M197" i="1" l="1"/>
  <c r="L197" i="1"/>
  <c r="K197" i="1"/>
  <c r="J197" i="1"/>
  <c r="I197" i="1"/>
  <c r="H197" i="1"/>
  <c r="G197" i="1"/>
  <c r="F197" i="1"/>
  <c r="E197" i="1"/>
  <c r="D196" i="1"/>
  <c r="C196" i="1" s="1"/>
  <c r="F89" i="1"/>
  <c r="G89" i="1"/>
  <c r="H89" i="1"/>
  <c r="I89" i="1"/>
  <c r="J89" i="1"/>
  <c r="K89" i="1"/>
  <c r="L89" i="1"/>
  <c r="M89" i="1"/>
  <c r="E89" i="1"/>
  <c r="M80" i="1"/>
  <c r="L80" i="1"/>
  <c r="K80" i="1"/>
  <c r="J80" i="1"/>
  <c r="I80" i="1"/>
  <c r="H80" i="1"/>
  <c r="G80" i="1"/>
  <c r="F80" i="1"/>
  <c r="E80" i="1"/>
  <c r="D79" i="1"/>
  <c r="C79" i="1" s="1"/>
  <c r="D78" i="1"/>
  <c r="C78" i="1" s="1"/>
  <c r="C80" i="1" l="1"/>
  <c r="D80" i="1"/>
  <c r="M601" i="1"/>
  <c r="L601" i="1"/>
  <c r="K601" i="1"/>
  <c r="J601" i="1"/>
  <c r="I601" i="1"/>
  <c r="H601" i="1"/>
  <c r="G601" i="1"/>
  <c r="F601" i="1"/>
  <c r="E601" i="1"/>
  <c r="D600" i="1"/>
  <c r="C600" i="1" s="1"/>
  <c r="D599" i="1"/>
  <c r="D601" i="1" l="1"/>
  <c r="C599" i="1"/>
  <c r="C601" i="1" s="1"/>
  <c r="J460" i="1" l="1"/>
  <c r="K460" i="1"/>
  <c r="F299" i="1"/>
  <c r="G299" i="1"/>
  <c r="H299" i="1"/>
  <c r="I299" i="1"/>
  <c r="J299" i="1"/>
  <c r="K299" i="1"/>
  <c r="L299" i="1"/>
  <c r="M299" i="1"/>
  <c r="E299" i="1"/>
  <c r="E384" i="1"/>
  <c r="F224" i="1"/>
  <c r="I224" i="1"/>
  <c r="J224" i="1"/>
  <c r="K224" i="1"/>
  <c r="L224" i="1"/>
  <c r="M224" i="1"/>
  <c r="E224" i="1"/>
  <c r="M264" i="1"/>
  <c r="L264" i="1"/>
  <c r="K264" i="1"/>
  <c r="J264" i="1"/>
  <c r="I264" i="1"/>
  <c r="H264" i="1"/>
  <c r="G264" i="1"/>
  <c r="F264" i="1"/>
  <c r="E264" i="1"/>
  <c r="D263" i="1"/>
  <c r="C263" i="1" s="1"/>
  <c r="M200" i="1"/>
  <c r="L200" i="1"/>
  <c r="K200" i="1"/>
  <c r="J200" i="1"/>
  <c r="I200" i="1"/>
  <c r="H200" i="1"/>
  <c r="G200" i="1"/>
  <c r="F200" i="1"/>
  <c r="E200" i="1"/>
  <c r="D199" i="1"/>
  <c r="C199" i="1" s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5" i="1"/>
  <c r="E145" i="1"/>
  <c r="H145" i="1"/>
  <c r="I145" i="1"/>
  <c r="J145" i="1"/>
  <c r="K145" i="1"/>
  <c r="L145" i="1"/>
  <c r="M145" i="1"/>
  <c r="G145" i="1"/>
  <c r="E130" i="1" l="1"/>
  <c r="E127" i="1" s="1"/>
  <c r="F130" i="1"/>
  <c r="F127" i="1" s="1"/>
  <c r="G130" i="1"/>
  <c r="G127" i="1" s="1"/>
  <c r="H130" i="1"/>
  <c r="H127" i="1" s="1"/>
  <c r="I130" i="1"/>
  <c r="I127" i="1" s="1"/>
  <c r="J130" i="1"/>
  <c r="J127" i="1" s="1"/>
  <c r="K130" i="1"/>
  <c r="K127" i="1" s="1"/>
  <c r="L130" i="1"/>
  <c r="L127" i="1" s="1"/>
  <c r="M130" i="1"/>
  <c r="M127" i="1" s="1"/>
  <c r="D129" i="1"/>
  <c r="C129" i="1" s="1"/>
  <c r="K553" i="1" l="1"/>
  <c r="L553" i="1"/>
  <c r="M553" i="1"/>
  <c r="M598" i="1"/>
  <c r="L598" i="1"/>
  <c r="K598" i="1"/>
  <c r="J598" i="1"/>
  <c r="I598" i="1"/>
  <c r="H598" i="1"/>
  <c r="G598" i="1"/>
  <c r="F598" i="1"/>
  <c r="E598" i="1"/>
  <c r="D597" i="1"/>
  <c r="D596" i="1"/>
  <c r="C596" i="1" s="1"/>
  <c r="D598" i="1" l="1"/>
  <c r="C597" i="1"/>
  <c r="C598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91" i="1"/>
  <c r="L191" i="1"/>
  <c r="K191" i="1"/>
  <c r="J191" i="1"/>
  <c r="I191" i="1"/>
  <c r="H191" i="1"/>
  <c r="G191" i="1"/>
  <c r="F191" i="1"/>
  <c r="E191" i="1"/>
  <c r="D190" i="1"/>
  <c r="C190" i="1" s="1"/>
  <c r="F148" i="1" l="1"/>
  <c r="G148" i="1"/>
  <c r="H148" i="1"/>
  <c r="I148" i="1"/>
  <c r="J148" i="1"/>
  <c r="K148" i="1"/>
  <c r="L148" i="1"/>
  <c r="M148" i="1"/>
  <c r="E148" i="1"/>
  <c r="D19" i="1"/>
  <c r="M610" i="1"/>
  <c r="L610" i="1"/>
  <c r="K610" i="1"/>
  <c r="J610" i="1"/>
  <c r="I610" i="1"/>
  <c r="H610" i="1"/>
  <c r="G610" i="1"/>
  <c r="F610" i="1"/>
  <c r="E610" i="1"/>
  <c r="D609" i="1"/>
  <c r="C609" i="1" s="1"/>
  <c r="M607" i="1"/>
  <c r="L607" i="1"/>
  <c r="K607" i="1"/>
  <c r="J607" i="1"/>
  <c r="I607" i="1"/>
  <c r="H607" i="1"/>
  <c r="G607" i="1"/>
  <c r="F607" i="1"/>
  <c r="E607" i="1"/>
  <c r="D606" i="1"/>
  <c r="C606" i="1" s="1"/>
  <c r="M604" i="1"/>
  <c r="L604" i="1"/>
  <c r="K604" i="1"/>
  <c r="J604" i="1"/>
  <c r="I604" i="1"/>
  <c r="H604" i="1"/>
  <c r="G604" i="1"/>
  <c r="F604" i="1"/>
  <c r="E604" i="1"/>
  <c r="D603" i="1"/>
  <c r="C603" i="1" s="1"/>
  <c r="M595" i="1"/>
  <c r="L595" i="1"/>
  <c r="K595" i="1"/>
  <c r="J595" i="1"/>
  <c r="I595" i="1"/>
  <c r="H595" i="1"/>
  <c r="G595" i="1"/>
  <c r="F595" i="1"/>
  <c r="E595" i="1"/>
  <c r="D594" i="1"/>
  <c r="C594" i="1" s="1"/>
  <c r="M592" i="1"/>
  <c r="L592" i="1"/>
  <c r="K592" i="1"/>
  <c r="J592" i="1"/>
  <c r="I592" i="1"/>
  <c r="H592" i="1"/>
  <c r="G592" i="1"/>
  <c r="F592" i="1"/>
  <c r="E592" i="1"/>
  <c r="D591" i="1"/>
  <c r="C591" i="1" s="1"/>
  <c r="M589" i="1"/>
  <c r="L589" i="1"/>
  <c r="K589" i="1"/>
  <c r="J589" i="1"/>
  <c r="I589" i="1"/>
  <c r="H589" i="1"/>
  <c r="G589" i="1"/>
  <c r="F589" i="1"/>
  <c r="E589" i="1"/>
  <c r="D588" i="1"/>
  <c r="C588" i="1" s="1"/>
  <c r="M586" i="1"/>
  <c r="L586" i="1"/>
  <c r="K586" i="1"/>
  <c r="J586" i="1"/>
  <c r="I586" i="1"/>
  <c r="H586" i="1"/>
  <c r="G586" i="1"/>
  <c r="F586" i="1"/>
  <c r="E586" i="1"/>
  <c r="D585" i="1"/>
  <c r="C585" i="1" s="1"/>
  <c r="M583" i="1"/>
  <c r="L583" i="1"/>
  <c r="K583" i="1"/>
  <c r="J583" i="1"/>
  <c r="I583" i="1"/>
  <c r="H583" i="1"/>
  <c r="G583" i="1"/>
  <c r="F583" i="1"/>
  <c r="E583" i="1"/>
  <c r="M580" i="1"/>
  <c r="L580" i="1"/>
  <c r="K580" i="1"/>
  <c r="J580" i="1"/>
  <c r="I580" i="1"/>
  <c r="H580" i="1"/>
  <c r="G580" i="1"/>
  <c r="F580" i="1"/>
  <c r="E580" i="1"/>
  <c r="D579" i="1"/>
  <c r="C579" i="1" s="1"/>
  <c r="M577" i="1"/>
  <c r="L577" i="1"/>
  <c r="K577" i="1"/>
  <c r="J577" i="1"/>
  <c r="I577" i="1"/>
  <c r="H577" i="1"/>
  <c r="G577" i="1"/>
  <c r="F577" i="1"/>
  <c r="E577" i="1"/>
  <c r="D576" i="1"/>
  <c r="C576" i="1" s="1"/>
  <c r="M574" i="1"/>
  <c r="L574" i="1"/>
  <c r="K574" i="1"/>
  <c r="J574" i="1"/>
  <c r="I574" i="1"/>
  <c r="H574" i="1"/>
  <c r="G574" i="1"/>
  <c r="F574" i="1"/>
  <c r="E574" i="1"/>
  <c r="D573" i="1"/>
  <c r="C573" i="1" s="1"/>
  <c r="M571" i="1"/>
  <c r="L571" i="1"/>
  <c r="K571" i="1"/>
  <c r="J571" i="1"/>
  <c r="I571" i="1"/>
  <c r="H571" i="1"/>
  <c r="G571" i="1"/>
  <c r="F571" i="1"/>
  <c r="E571" i="1"/>
  <c r="D570" i="1"/>
  <c r="C570" i="1" s="1"/>
  <c r="M568" i="1"/>
  <c r="L568" i="1"/>
  <c r="K568" i="1"/>
  <c r="J568" i="1"/>
  <c r="I568" i="1"/>
  <c r="H568" i="1"/>
  <c r="G568" i="1"/>
  <c r="F568" i="1"/>
  <c r="E568" i="1"/>
  <c r="D567" i="1"/>
  <c r="C567" i="1" s="1"/>
  <c r="M565" i="1"/>
  <c r="L565" i="1"/>
  <c r="K565" i="1"/>
  <c r="J565" i="1"/>
  <c r="I565" i="1"/>
  <c r="H565" i="1"/>
  <c r="G565" i="1"/>
  <c r="F565" i="1"/>
  <c r="E565" i="1"/>
  <c r="D564" i="1"/>
  <c r="C564" i="1" s="1"/>
  <c r="M562" i="1"/>
  <c r="L562" i="1"/>
  <c r="K562" i="1"/>
  <c r="J562" i="1"/>
  <c r="I562" i="1"/>
  <c r="H562" i="1"/>
  <c r="G562" i="1"/>
  <c r="F562" i="1"/>
  <c r="E562" i="1"/>
  <c r="D561" i="1"/>
  <c r="C561" i="1" s="1"/>
  <c r="M559" i="1"/>
  <c r="L559" i="1"/>
  <c r="K559" i="1"/>
  <c r="J559" i="1"/>
  <c r="I559" i="1"/>
  <c r="H559" i="1"/>
  <c r="G559" i="1"/>
  <c r="F559" i="1"/>
  <c r="E559" i="1"/>
  <c r="D558" i="1"/>
  <c r="C558" i="1" s="1"/>
  <c r="M556" i="1"/>
  <c r="L556" i="1"/>
  <c r="K556" i="1"/>
  <c r="J556" i="1"/>
  <c r="I556" i="1"/>
  <c r="H556" i="1"/>
  <c r="G556" i="1"/>
  <c r="F556" i="1"/>
  <c r="E556" i="1"/>
  <c r="D555" i="1"/>
  <c r="C555" i="1" s="1"/>
  <c r="F405" i="1"/>
  <c r="G405" i="1"/>
  <c r="H405" i="1"/>
  <c r="I405" i="1"/>
  <c r="J405" i="1"/>
  <c r="K405" i="1"/>
  <c r="L405" i="1"/>
  <c r="M405" i="1"/>
  <c r="E405" i="1"/>
  <c r="E404" i="1"/>
  <c r="F404" i="1"/>
  <c r="G404" i="1"/>
  <c r="H404" i="1"/>
  <c r="I404" i="1"/>
  <c r="J404" i="1"/>
  <c r="K404" i="1"/>
  <c r="L404" i="1"/>
  <c r="M404" i="1"/>
  <c r="M550" i="1"/>
  <c r="L550" i="1"/>
  <c r="K550" i="1"/>
  <c r="J550" i="1"/>
  <c r="I550" i="1"/>
  <c r="H550" i="1"/>
  <c r="G550" i="1"/>
  <c r="F550" i="1"/>
  <c r="E550" i="1"/>
  <c r="D549" i="1"/>
  <c r="C549" i="1" s="1"/>
  <c r="M547" i="1"/>
  <c r="L547" i="1"/>
  <c r="K547" i="1"/>
  <c r="J547" i="1"/>
  <c r="I547" i="1"/>
  <c r="H547" i="1"/>
  <c r="G547" i="1"/>
  <c r="F547" i="1"/>
  <c r="E547" i="1"/>
  <c r="D546" i="1"/>
  <c r="C546" i="1" s="1"/>
  <c r="M544" i="1"/>
  <c r="L544" i="1"/>
  <c r="K544" i="1"/>
  <c r="J544" i="1"/>
  <c r="I544" i="1"/>
  <c r="H544" i="1"/>
  <c r="G544" i="1"/>
  <c r="F544" i="1"/>
  <c r="E544" i="1"/>
  <c r="D543" i="1"/>
  <c r="C543" i="1" s="1"/>
  <c r="M541" i="1"/>
  <c r="L541" i="1"/>
  <c r="K541" i="1"/>
  <c r="J541" i="1"/>
  <c r="I541" i="1"/>
  <c r="H541" i="1"/>
  <c r="G541" i="1"/>
  <c r="F541" i="1"/>
  <c r="E541" i="1"/>
  <c r="D540" i="1"/>
  <c r="C540" i="1" s="1"/>
  <c r="M538" i="1"/>
  <c r="L538" i="1"/>
  <c r="K538" i="1"/>
  <c r="J538" i="1"/>
  <c r="I538" i="1"/>
  <c r="H538" i="1"/>
  <c r="G538" i="1"/>
  <c r="F538" i="1"/>
  <c r="E538" i="1"/>
  <c r="D537" i="1"/>
  <c r="C537" i="1" s="1"/>
  <c r="M535" i="1"/>
  <c r="L535" i="1"/>
  <c r="K535" i="1"/>
  <c r="J535" i="1"/>
  <c r="I535" i="1"/>
  <c r="H535" i="1"/>
  <c r="G535" i="1"/>
  <c r="F535" i="1"/>
  <c r="E535" i="1"/>
  <c r="D534" i="1"/>
  <c r="C534" i="1" s="1"/>
  <c r="M532" i="1"/>
  <c r="L532" i="1"/>
  <c r="K532" i="1"/>
  <c r="J532" i="1"/>
  <c r="I532" i="1"/>
  <c r="H532" i="1"/>
  <c r="G532" i="1"/>
  <c r="F532" i="1"/>
  <c r="E532" i="1"/>
  <c r="D531" i="1"/>
  <c r="C531" i="1" s="1"/>
  <c r="M529" i="1"/>
  <c r="L529" i="1"/>
  <c r="K529" i="1"/>
  <c r="J529" i="1"/>
  <c r="I529" i="1"/>
  <c r="H529" i="1"/>
  <c r="G529" i="1"/>
  <c r="F529" i="1"/>
  <c r="E529" i="1"/>
  <c r="D528" i="1"/>
  <c r="C528" i="1" s="1"/>
  <c r="M526" i="1"/>
  <c r="L526" i="1"/>
  <c r="K526" i="1"/>
  <c r="J526" i="1"/>
  <c r="I526" i="1"/>
  <c r="H526" i="1"/>
  <c r="G526" i="1"/>
  <c r="F526" i="1"/>
  <c r="E526" i="1"/>
  <c r="D525" i="1"/>
  <c r="C525" i="1" s="1"/>
  <c r="M523" i="1"/>
  <c r="L523" i="1"/>
  <c r="K523" i="1"/>
  <c r="J523" i="1"/>
  <c r="I523" i="1"/>
  <c r="H523" i="1"/>
  <c r="G523" i="1"/>
  <c r="F523" i="1"/>
  <c r="E523" i="1"/>
  <c r="D522" i="1"/>
  <c r="C522" i="1" s="1"/>
  <c r="M520" i="1"/>
  <c r="L520" i="1"/>
  <c r="K520" i="1"/>
  <c r="J520" i="1"/>
  <c r="I520" i="1"/>
  <c r="H520" i="1"/>
  <c r="G520" i="1"/>
  <c r="F520" i="1"/>
  <c r="E520" i="1"/>
  <c r="D519" i="1"/>
  <c r="C519" i="1" s="1"/>
  <c r="M517" i="1"/>
  <c r="L517" i="1"/>
  <c r="K517" i="1"/>
  <c r="J517" i="1"/>
  <c r="I517" i="1"/>
  <c r="H517" i="1"/>
  <c r="G517" i="1"/>
  <c r="F517" i="1"/>
  <c r="E517" i="1"/>
  <c r="D516" i="1"/>
  <c r="C516" i="1" s="1"/>
  <c r="M514" i="1"/>
  <c r="L514" i="1"/>
  <c r="K514" i="1"/>
  <c r="J514" i="1"/>
  <c r="I514" i="1"/>
  <c r="H514" i="1"/>
  <c r="G514" i="1"/>
  <c r="F514" i="1"/>
  <c r="E514" i="1"/>
  <c r="D513" i="1"/>
  <c r="C513" i="1" s="1"/>
  <c r="M511" i="1"/>
  <c r="L511" i="1"/>
  <c r="K511" i="1"/>
  <c r="J511" i="1"/>
  <c r="I511" i="1"/>
  <c r="H511" i="1"/>
  <c r="G511" i="1"/>
  <c r="F511" i="1"/>
  <c r="E511" i="1"/>
  <c r="D510" i="1"/>
  <c r="C510" i="1" s="1"/>
  <c r="M508" i="1"/>
  <c r="L508" i="1"/>
  <c r="K508" i="1"/>
  <c r="J508" i="1"/>
  <c r="I508" i="1"/>
  <c r="H508" i="1"/>
  <c r="G508" i="1"/>
  <c r="F508" i="1"/>
  <c r="E508" i="1"/>
  <c r="D507" i="1"/>
  <c r="C507" i="1" s="1"/>
  <c r="M505" i="1"/>
  <c r="L505" i="1"/>
  <c r="K505" i="1"/>
  <c r="J505" i="1"/>
  <c r="I505" i="1"/>
  <c r="H505" i="1"/>
  <c r="G505" i="1"/>
  <c r="F505" i="1"/>
  <c r="E505" i="1"/>
  <c r="D504" i="1"/>
  <c r="C504" i="1" s="1"/>
  <c r="M502" i="1"/>
  <c r="L502" i="1"/>
  <c r="K502" i="1"/>
  <c r="J502" i="1"/>
  <c r="I502" i="1"/>
  <c r="H502" i="1"/>
  <c r="G502" i="1"/>
  <c r="F502" i="1"/>
  <c r="E502" i="1"/>
  <c r="D501" i="1"/>
  <c r="C501" i="1" s="1"/>
  <c r="M499" i="1"/>
  <c r="L499" i="1"/>
  <c r="K499" i="1"/>
  <c r="J499" i="1"/>
  <c r="I499" i="1"/>
  <c r="H499" i="1"/>
  <c r="G499" i="1"/>
  <c r="F499" i="1"/>
  <c r="E499" i="1"/>
  <c r="D498" i="1"/>
  <c r="C498" i="1" s="1"/>
  <c r="M496" i="1"/>
  <c r="L496" i="1"/>
  <c r="K496" i="1"/>
  <c r="J496" i="1"/>
  <c r="I496" i="1"/>
  <c r="H496" i="1"/>
  <c r="G496" i="1"/>
  <c r="F496" i="1"/>
  <c r="E496" i="1"/>
  <c r="D495" i="1"/>
  <c r="C495" i="1" s="1"/>
  <c r="M493" i="1"/>
  <c r="L493" i="1"/>
  <c r="K493" i="1"/>
  <c r="J493" i="1"/>
  <c r="I493" i="1"/>
  <c r="H493" i="1"/>
  <c r="G493" i="1"/>
  <c r="F493" i="1"/>
  <c r="E493" i="1"/>
  <c r="D492" i="1"/>
  <c r="C492" i="1" s="1"/>
  <c r="M490" i="1"/>
  <c r="L490" i="1"/>
  <c r="K490" i="1"/>
  <c r="J490" i="1"/>
  <c r="I490" i="1"/>
  <c r="H490" i="1"/>
  <c r="G490" i="1"/>
  <c r="F490" i="1"/>
  <c r="E490" i="1"/>
  <c r="D489" i="1"/>
  <c r="C489" i="1" s="1"/>
  <c r="M487" i="1"/>
  <c r="L487" i="1"/>
  <c r="K487" i="1"/>
  <c r="J487" i="1"/>
  <c r="I487" i="1"/>
  <c r="H487" i="1"/>
  <c r="G487" i="1"/>
  <c r="F487" i="1"/>
  <c r="E487" i="1"/>
  <c r="D486" i="1"/>
  <c r="C486" i="1" s="1"/>
  <c r="M484" i="1"/>
  <c r="L484" i="1"/>
  <c r="K484" i="1"/>
  <c r="J484" i="1"/>
  <c r="I484" i="1"/>
  <c r="H484" i="1"/>
  <c r="G484" i="1"/>
  <c r="F484" i="1"/>
  <c r="E484" i="1"/>
  <c r="D483" i="1"/>
  <c r="C483" i="1" s="1"/>
  <c r="M481" i="1"/>
  <c r="L481" i="1"/>
  <c r="K481" i="1"/>
  <c r="J481" i="1"/>
  <c r="I481" i="1"/>
  <c r="H481" i="1"/>
  <c r="G481" i="1"/>
  <c r="F481" i="1"/>
  <c r="E481" i="1"/>
  <c r="D480" i="1"/>
  <c r="C480" i="1" s="1"/>
  <c r="M478" i="1"/>
  <c r="L478" i="1"/>
  <c r="K478" i="1"/>
  <c r="J478" i="1"/>
  <c r="I478" i="1"/>
  <c r="H478" i="1"/>
  <c r="G478" i="1"/>
  <c r="F478" i="1"/>
  <c r="E478" i="1"/>
  <c r="D477" i="1"/>
  <c r="C477" i="1" s="1"/>
  <c r="M475" i="1"/>
  <c r="L475" i="1"/>
  <c r="K475" i="1"/>
  <c r="J475" i="1"/>
  <c r="I475" i="1"/>
  <c r="H475" i="1"/>
  <c r="G475" i="1"/>
  <c r="F475" i="1"/>
  <c r="E475" i="1"/>
  <c r="D474" i="1"/>
  <c r="C474" i="1" s="1"/>
  <c r="M472" i="1"/>
  <c r="L472" i="1"/>
  <c r="K472" i="1"/>
  <c r="J472" i="1"/>
  <c r="I472" i="1"/>
  <c r="H472" i="1"/>
  <c r="G472" i="1"/>
  <c r="F472" i="1"/>
  <c r="E472" i="1"/>
  <c r="D471" i="1"/>
  <c r="C471" i="1" s="1"/>
  <c r="M469" i="1"/>
  <c r="L469" i="1"/>
  <c r="K469" i="1"/>
  <c r="J469" i="1"/>
  <c r="I469" i="1"/>
  <c r="H469" i="1"/>
  <c r="G469" i="1"/>
  <c r="F469" i="1"/>
  <c r="E469" i="1"/>
  <c r="D468" i="1"/>
  <c r="C468" i="1" s="1"/>
  <c r="M466" i="1"/>
  <c r="L466" i="1"/>
  <c r="K466" i="1"/>
  <c r="J466" i="1"/>
  <c r="I466" i="1"/>
  <c r="H466" i="1"/>
  <c r="G466" i="1"/>
  <c r="F466" i="1"/>
  <c r="E466" i="1"/>
  <c r="D465" i="1"/>
  <c r="C465" i="1" s="1"/>
  <c r="M463" i="1"/>
  <c r="L463" i="1"/>
  <c r="K463" i="1"/>
  <c r="J463" i="1"/>
  <c r="I463" i="1"/>
  <c r="H463" i="1"/>
  <c r="G463" i="1"/>
  <c r="F463" i="1"/>
  <c r="E463" i="1"/>
  <c r="D462" i="1"/>
  <c r="C462" i="1" s="1"/>
  <c r="M460" i="1"/>
  <c r="L460" i="1"/>
  <c r="I460" i="1"/>
  <c r="H460" i="1"/>
  <c r="G460" i="1"/>
  <c r="F460" i="1"/>
  <c r="E460" i="1"/>
  <c r="D459" i="1"/>
  <c r="C459" i="1" s="1"/>
  <c r="M457" i="1"/>
  <c r="L457" i="1"/>
  <c r="K457" i="1"/>
  <c r="J457" i="1"/>
  <c r="I457" i="1"/>
  <c r="H457" i="1"/>
  <c r="G457" i="1"/>
  <c r="F457" i="1"/>
  <c r="E457" i="1"/>
  <c r="D456" i="1"/>
  <c r="C456" i="1" s="1"/>
  <c r="M454" i="1"/>
  <c r="L454" i="1"/>
  <c r="K454" i="1"/>
  <c r="J454" i="1"/>
  <c r="I454" i="1"/>
  <c r="H454" i="1"/>
  <c r="G454" i="1"/>
  <c r="F454" i="1"/>
  <c r="E454" i="1"/>
  <c r="D453" i="1"/>
  <c r="C453" i="1" s="1"/>
  <c r="M451" i="1"/>
  <c r="L451" i="1"/>
  <c r="K451" i="1"/>
  <c r="J451" i="1"/>
  <c r="I451" i="1"/>
  <c r="H451" i="1"/>
  <c r="G451" i="1"/>
  <c r="F451" i="1"/>
  <c r="E451" i="1"/>
  <c r="D450" i="1"/>
  <c r="C450" i="1" s="1"/>
  <c r="M448" i="1"/>
  <c r="L448" i="1"/>
  <c r="K448" i="1"/>
  <c r="J448" i="1"/>
  <c r="I448" i="1"/>
  <c r="H448" i="1"/>
  <c r="G448" i="1"/>
  <c r="F448" i="1"/>
  <c r="E448" i="1"/>
  <c r="D447" i="1"/>
  <c r="C447" i="1" s="1"/>
  <c r="M445" i="1"/>
  <c r="L445" i="1"/>
  <c r="K445" i="1"/>
  <c r="J445" i="1"/>
  <c r="I445" i="1"/>
  <c r="H445" i="1"/>
  <c r="G445" i="1"/>
  <c r="F445" i="1"/>
  <c r="E445" i="1"/>
  <c r="D444" i="1"/>
  <c r="C444" i="1" s="1"/>
  <c r="M442" i="1"/>
  <c r="L442" i="1"/>
  <c r="K442" i="1"/>
  <c r="J442" i="1"/>
  <c r="I442" i="1"/>
  <c r="H442" i="1"/>
  <c r="G442" i="1"/>
  <c r="F442" i="1"/>
  <c r="E442" i="1"/>
  <c r="D441" i="1"/>
  <c r="C441" i="1" s="1"/>
  <c r="M439" i="1"/>
  <c r="L439" i="1"/>
  <c r="K439" i="1"/>
  <c r="J439" i="1"/>
  <c r="I439" i="1"/>
  <c r="H439" i="1"/>
  <c r="G439" i="1"/>
  <c r="F439" i="1"/>
  <c r="E439" i="1"/>
  <c r="D438" i="1"/>
  <c r="C438" i="1" s="1"/>
  <c r="M436" i="1"/>
  <c r="L436" i="1"/>
  <c r="K436" i="1"/>
  <c r="J436" i="1"/>
  <c r="I436" i="1"/>
  <c r="H436" i="1"/>
  <c r="G436" i="1"/>
  <c r="F436" i="1"/>
  <c r="E436" i="1"/>
  <c r="D435" i="1"/>
  <c r="C435" i="1" s="1"/>
  <c r="M433" i="1"/>
  <c r="L433" i="1"/>
  <c r="K433" i="1"/>
  <c r="J433" i="1"/>
  <c r="I433" i="1"/>
  <c r="H433" i="1"/>
  <c r="G433" i="1"/>
  <c r="F433" i="1"/>
  <c r="E433" i="1"/>
  <c r="D432" i="1"/>
  <c r="C432" i="1" s="1"/>
  <c r="M430" i="1"/>
  <c r="L430" i="1"/>
  <c r="K430" i="1"/>
  <c r="J430" i="1"/>
  <c r="I430" i="1"/>
  <c r="H430" i="1"/>
  <c r="G430" i="1"/>
  <c r="F430" i="1"/>
  <c r="E430" i="1"/>
  <c r="D429" i="1"/>
  <c r="C429" i="1" s="1"/>
  <c r="M427" i="1"/>
  <c r="L427" i="1"/>
  <c r="K427" i="1"/>
  <c r="J427" i="1"/>
  <c r="I427" i="1"/>
  <c r="H427" i="1"/>
  <c r="G427" i="1"/>
  <c r="F427" i="1"/>
  <c r="E427" i="1"/>
  <c r="D426" i="1"/>
  <c r="C426" i="1" s="1"/>
  <c r="M424" i="1"/>
  <c r="L424" i="1"/>
  <c r="K424" i="1"/>
  <c r="J424" i="1"/>
  <c r="I424" i="1"/>
  <c r="H424" i="1"/>
  <c r="G424" i="1"/>
  <c r="F424" i="1"/>
  <c r="E424" i="1"/>
  <c r="D423" i="1"/>
  <c r="C423" i="1" s="1"/>
  <c r="M421" i="1"/>
  <c r="L421" i="1"/>
  <c r="K421" i="1"/>
  <c r="J421" i="1"/>
  <c r="I421" i="1"/>
  <c r="H421" i="1"/>
  <c r="G421" i="1"/>
  <c r="F421" i="1"/>
  <c r="E421" i="1"/>
  <c r="D420" i="1"/>
  <c r="C420" i="1" s="1"/>
  <c r="M418" i="1"/>
  <c r="L418" i="1"/>
  <c r="K418" i="1"/>
  <c r="J418" i="1"/>
  <c r="I418" i="1"/>
  <c r="H418" i="1"/>
  <c r="G418" i="1"/>
  <c r="F418" i="1"/>
  <c r="E418" i="1"/>
  <c r="D417" i="1"/>
  <c r="C417" i="1" s="1"/>
  <c r="M415" i="1"/>
  <c r="L415" i="1"/>
  <c r="K415" i="1"/>
  <c r="J415" i="1"/>
  <c r="I415" i="1"/>
  <c r="H415" i="1"/>
  <c r="G415" i="1"/>
  <c r="F415" i="1"/>
  <c r="E415" i="1"/>
  <c r="D414" i="1"/>
  <c r="C414" i="1" s="1"/>
  <c r="M412" i="1"/>
  <c r="L412" i="1"/>
  <c r="K412" i="1"/>
  <c r="J412" i="1"/>
  <c r="I412" i="1"/>
  <c r="H412" i="1"/>
  <c r="G412" i="1"/>
  <c r="F412" i="1"/>
  <c r="E412" i="1"/>
  <c r="D411" i="1"/>
  <c r="C411" i="1" s="1"/>
  <c r="M409" i="1"/>
  <c r="L409" i="1"/>
  <c r="K409" i="1"/>
  <c r="J409" i="1"/>
  <c r="I409" i="1"/>
  <c r="H409" i="1"/>
  <c r="G409" i="1"/>
  <c r="F409" i="1"/>
  <c r="E409" i="1"/>
  <c r="D408" i="1"/>
  <c r="C408" i="1" s="1"/>
  <c r="M400" i="1"/>
  <c r="L400" i="1"/>
  <c r="K400" i="1"/>
  <c r="J400" i="1"/>
  <c r="I400" i="1"/>
  <c r="H400" i="1"/>
  <c r="G400" i="1"/>
  <c r="F400" i="1"/>
  <c r="E400" i="1"/>
  <c r="D399" i="1"/>
  <c r="C399" i="1" s="1"/>
  <c r="M397" i="1"/>
  <c r="L397" i="1"/>
  <c r="K397" i="1"/>
  <c r="J397" i="1"/>
  <c r="I397" i="1"/>
  <c r="H397" i="1"/>
  <c r="G397" i="1"/>
  <c r="F397" i="1"/>
  <c r="E397" i="1"/>
  <c r="D396" i="1"/>
  <c r="C396" i="1" s="1"/>
  <c r="M394" i="1"/>
  <c r="L394" i="1"/>
  <c r="K394" i="1"/>
  <c r="J394" i="1"/>
  <c r="I394" i="1"/>
  <c r="H394" i="1"/>
  <c r="G394" i="1"/>
  <c r="F394" i="1"/>
  <c r="E394" i="1"/>
  <c r="D393" i="1"/>
  <c r="C393" i="1" s="1"/>
  <c r="F384" i="1"/>
  <c r="G384" i="1"/>
  <c r="H384" i="1"/>
  <c r="I384" i="1"/>
  <c r="J384" i="1"/>
  <c r="K384" i="1"/>
  <c r="L384" i="1"/>
  <c r="M384" i="1"/>
  <c r="M391" i="1"/>
  <c r="L391" i="1"/>
  <c r="K391" i="1"/>
  <c r="J391" i="1"/>
  <c r="I391" i="1"/>
  <c r="H391" i="1"/>
  <c r="G391" i="1"/>
  <c r="F391" i="1"/>
  <c r="E391" i="1"/>
  <c r="D390" i="1"/>
  <c r="C390" i="1" s="1"/>
  <c r="E383" i="1"/>
  <c r="F383" i="1"/>
  <c r="G383" i="1"/>
  <c r="H383" i="1"/>
  <c r="I383" i="1"/>
  <c r="J383" i="1"/>
  <c r="K383" i="1"/>
  <c r="L383" i="1"/>
  <c r="M383" i="1"/>
  <c r="M388" i="1"/>
  <c r="L388" i="1"/>
  <c r="K388" i="1"/>
  <c r="J388" i="1"/>
  <c r="I388" i="1"/>
  <c r="H388" i="1"/>
  <c r="G388" i="1"/>
  <c r="F388" i="1"/>
  <c r="E388" i="1"/>
  <c r="D387" i="1"/>
  <c r="C387" i="1" s="1"/>
  <c r="F356" i="1"/>
  <c r="G356" i="1"/>
  <c r="H356" i="1"/>
  <c r="I356" i="1"/>
  <c r="J356" i="1"/>
  <c r="K356" i="1"/>
  <c r="L356" i="1"/>
  <c r="M356" i="1"/>
  <c r="E356" i="1"/>
  <c r="D356" i="1" s="1"/>
  <c r="E355" i="1"/>
  <c r="F355" i="1"/>
  <c r="G355" i="1"/>
  <c r="H355" i="1"/>
  <c r="I355" i="1"/>
  <c r="J355" i="1"/>
  <c r="K355" i="1"/>
  <c r="L355" i="1"/>
  <c r="M355" i="1"/>
  <c r="M381" i="1"/>
  <c r="L381" i="1"/>
  <c r="K381" i="1"/>
  <c r="J381" i="1"/>
  <c r="I381" i="1"/>
  <c r="H381" i="1"/>
  <c r="G381" i="1"/>
  <c r="F381" i="1"/>
  <c r="E381" i="1"/>
  <c r="D380" i="1"/>
  <c r="C380" i="1" s="1"/>
  <c r="M378" i="1"/>
  <c r="L378" i="1"/>
  <c r="K378" i="1"/>
  <c r="J378" i="1"/>
  <c r="I378" i="1"/>
  <c r="H378" i="1"/>
  <c r="G378" i="1"/>
  <c r="F378" i="1"/>
  <c r="E378" i="1"/>
  <c r="D377" i="1"/>
  <c r="C377" i="1" s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M369" i="1"/>
  <c r="L369" i="1"/>
  <c r="K369" i="1"/>
  <c r="J369" i="1"/>
  <c r="I369" i="1"/>
  <c r="H369" i="1"/>
  <c r="G369" i="1"/>
  <c r="F369" i="1"/>
  <c r="E369" i="1"/>
  <c r="D368" i="1"/>
  <c r="C368" i="1" s="1"/>
  <c r="M366" i="1"/>
  <c r="L366" i="1"/>
  <c r="K366" i="1"/>
  <c r="J366" i="1"/>
  <c r="I366" i="1"/>
  <c r="H366" i="1"/>
  <c r="G366" i="1"/>
  <c r="F366" i="1"/>
  <c r="E366" i="1"/>
  <c r="D365" i="1"/>
  <c r="C365" i="1" s="1"/>
  <c r="M363" i="1"/>
  <c r="L363" i="1"/>
  <c r="K363" i="1"/>
  <c r="J363" i="1"/>
  <c r="I363" i="1"/>
  <c r="H363" i="1"/>
  <c r="G363" i="1"/>
  <c r="F363" i="1"/>
  <c r="E363" i="1"/>
  <c r="D362" i="1"/>
  <c r="C362" i="1" s="1"/>
  <c r="M360" i="1"/>
  <c r="L360" i="1"/>
  <c r="K360" i="1"/>
  <c r="J360" i="1"/>
  <c r="I360" i="1"/>
  <c r="H360" i="1"/>
  <c r="G360" i="1"/>
  <c r="F360" i="1"/>
  <c r="E360" i="1"/>
  <c r="D359" i="1"/>
  <c r="C359" i="1" s="1"/>
  <c r="F320" i="1"/>
  <c r="G320" i="1"/>
  <c r="H320" i="1"/>
  <c r="I320" i="1"/>
  <c r="J320" i="1"/>
  <c r="K320" i="1"/>
  <c r="L320" i="1"/>
  <c r="M320" i="1"/>
  <c r="E320" i="1"/>
  <c r="E319" i="1"/>
  <c r="F319" i="1"/>
  <c r="G319" i="1"/>
  <c r="H319" i="1"/>
  <c r="I319" i="1"/>
  <c r="J319" i="1"/>
  <c r="K319" i="1"/>
  <c r="L319" i="1"/>
  <c r="M319" i="1"/>
  <c r="M354" i="1"/>
  <c r="L354" i="1"/>
  <c r="K354" i="1"/>
  <c r="J354" i="1"/>
  <c r="I354" i="1"/>
  <c r="H354" i="1"/>
  <c r="G354" i="1"/>
  <c r="F354" i="1"/>
  <c r="E354" i="1"/>
  <c r="D353" i="1"/>
  <c r="C353" i="1" s="1"/>
  <c r="M351" i="1"/>
  <c r="L351" i="1"/>
  <c r="K351" i="1"/>
  <c r="J351" i="1"/>
  <c r="I351" i="1"/>
  <c r="H351" i="1"/>
  <c r="G351" i="1"/>
  <c r="F351" i="1"/>
  <c r="E351" i="1"/>
  <c r="D350" i="1"/>
  <c r="C350" i="1" s="1"/>
  <c r="M348" i="1"/>
  <c r="L348" i="1"/>
  <c r="K348" i="1"/>
  <c r="J348" i="1"/>
  <c r="I348" i="1"/>
  <c r="H348" i="1"/>
  <c r="G348" i="1"/>
  <c r="F348" i="1"/>
  <c r="E348" i="1"/>
  <c r="D347" i="1"/>
  <c r="C347" i="1" s="1"/>
  <c r="M345" i="1"/>
  <c r="L345" i="1"/>
  <c r="K345" i="1"/>
  <c r="J345" i="1"/>
  <c r="I345" i="1"/>
  <c r="H345" i="1"/>
  <c r="G345" i="1"/>
  <c r="F345" i="1"/>
  <c r="E345" i="1"/>
  <c r="D344" i="1"/>
  <c r="C344" i="1" s="1"/>
  <c r="M342" i="1"/>
  <c r="L342" i="1"/>
  <c r="K342" i="1"/>
  <c r="J342" i="1"/>
  <c r="I342" i="1"/>
  <c r="H342" i="1"/>
  <c r="G342" i="1"/>
  <c r="F342" i="1"/>
  <c r="E342" i="1"/>
  <c r="D341" i="1"/>
  <c r="C341" i="1" s="1"/>
  <c r="M339" i="1"/>
  <c r="L339" i="1"/>
  <c r="K339" i="1"/>
  <c r="J339" i="1"/>
  <c r="I339" i="1"/>
  <c r="H339" i="1"/>
  <c r="G339" i="1"/>
  <c r="F339" i="1"/>
  <c r="D338" i="1"/>
  <c r="C338" i="1" s="1"/>
  <c r="M336" i="1"/>
  <c r="L336" i="1"/>
  <c r="K336" i="1"/>
  <c r="J336" i="1"/>
  <c r="I336" i="1"/>
  <c r="H336" i="1"/>
  <c r="G336" i="1"/>
  <c r="F336" i="1"/>
  <c r="E336" i="1"/>
  <c r="D335" i="1"/>
  <c r="C335" i="1" s="1"/>
  <c r="M333" i="1"/>
  <c r="L333" i="1"/>
  <c r="K333" i="1"/>
  <c r="J333" i="1"/>
  <c r="I333" i="1"/>
  <c r="H333" i="1"/>
  <c r="G333" i="1"/>
  <c r="F333" i="1"/>
  <c r="E333" i="1"/>
  <c r="D332" i="1"/>
  <c r="C332" i="1" s="1"/>
  <c r="M330" i="1"/>
  <c r="L330" i="1"/>
  <c r="K330" i="1"/>
  <c r="J330" i="1"/>
  <c r="I330" i="1"/>
  <c r="H330" i="1"/>
  <c r="G330" i="1"/>
  <c r="F330" i="1"/>
  <c r="E330" i="1"/>
  <c r="D329" i="1"/>
  <c r="C329" i="1" s="1"/>
  <c r="M327" i="1"/>
  <c r="L327" i="1"/>
  <c r="K327" i="1"/>
  <c r="J327" i="1"/>
  <c r="I327" i="1"/>
  <c r="H327" i="1"/>
  <c r="G327" i="1"/>
  <c r="F327" i="1"/>
  <c r="E327" i="1"/>
  <c r="D326" i="1"/>
  <c r="C326" i="1" s="1"/>
  <c r="M324" i="1"/>
  <c r="L324" i="1"/>
  <c r="K324" i="1"/>
  <c r="J324" i="1"/>
  <c r="I324" i="1"/>
  <c r="H324" i="1"/>
  <c r="G324" i="1"/>
  <c r="F324" i="1"/>
  <c r="E324" i="1"/>
  <c r="D323" i="1"/>
  <c r="C323" i="1" s="1"/>
  <c r="D299" i="1"/>
  <c r="E298" i="1"/>
  <c r="F298" i="1"/>
  <c r="G298" i="1"/>
  <c r="H298" i="1"/>
  <c r="I298" i="1"/>
  <c r="J298" i="1"/>
  <c r="K298" i="1"/>
  <c r="L298" i="1"/>
  <c r="M298" i="1"/>
  <c r="M318" i="1"/>
  <c r="L318" i="1"/>
  <c r="K318" i="1"/>
  <c r="J318" i="1"/>
  <c r="I318" i="1"/>
  <c r="H318" i="1"/>
  <c r="G318" i="1"/>
  <c r="F318" i="1"/>
  <c r="E318" i="1"/>
  <c r="D317" i="1"/>
  <c r="C317" i="1" s="1"/>
  <c r="M315" i="1"/>
  <c r="L315" i="1"/>
  <c r="K315" i="1"/>
  <c r="J315" i="1"/>
  <c r="I315" i="1"/>
  <c r="H315" i="1"/>
  <c r="G315" i="1"/>
  <c r="F315" i="1"/>
  <c r="E315" i="1"/>
  <c r="D314" i="1"/>
  <c r="C314" i="1" s="1"/>
  <c r="M312" i="1"/>
  <c r="L312" i="1"/>
  <c r="K312" i="1"/>
  <c r="J312" i="1"/>
  <c r="I312" i="1"/>
  <c r="H312" i="1"/>
  <c r="G312" i="1"/>
  <c r="F312" i="1"/>
  <c r="E312" i="1"/>
  <c r="D311" i="1"/>
  <c r="C311" i="1" s="1"/>
  <c r="M309" i="1"/>
  <c r="L309" i="1"/>
  <c r="K309" i="1"/>
  <c r="J309" i="1"/>
  <c r="I309" i="1"/>
  <c r="H309" i="1"/>
  <c r="G309" i="1"/>
  <c r="F309" i="1"/>
  <c r="E309" i="1"/>
  <c r="D308" i="1"/>
  <c r="C308" i="1" s="1"/>
  <c r="M306" i="1"/>
  <c r="L306" i="1"/>
  <c r="K306" i="1"/>
  <c r="J306" i="1"/>
  <c r="I306" i="1"/>
  <c r="H306" i="1"/>
  <c r="G306" i="1"/>
  <c r="F306" i="1"/>
  <c r="E306" i="1"/>
  <c r="D305" i="1"/>
  <c r="C305" i="1" s="1"/>
  <c r="M303" i="1"/>
  <c r="L303" i="1"/>
  <c r="K303" i="1"/>
  <c r="J303" i="1"/>
  <c r="I303" i="1"/>
  <c r="H303" i="1"/>
  <c r="G303" i="1"/>
  <c r="F303" i="1"/>
  <c r="E303" i="1"/>
  <c r="D302" i="1"/>
  <c r="C302" i="1" s="1"/>
  <c r="F275" i="1"/>
  <c r="G275" i="1"/>
  <c r="H275" i="1"/>
  <c r="I275" i="1"/>
  <c r="J275" i="1"/>
  <c r="K275" i="1"/>
  <c r="L275" i="1"/>
  <c r="M275" i="1"/>
  <c r="E275" i="1"/>
  <c r="E274" i="1"/>
  <c r="F274" i="1"/>
  <c r="G274" i="1"/>
  <c r="H274" i="1"/>
  <c r="I274" i="1"/>
  <c r="J274" i="1"/>
  <c r="K274" i="1"/>
  <c r="L274" i="1"/>
  <c r="M274" i="1"/>
  <c r="M297" i="1"/>
  <c r="L297" i="1"/>
  <c r="K297" i="1"/>
  <c r="J297" i="1"/>
  <c r="I297" i="1"/>
  <c r="H297" i="1"/>
  <c r="G297" i="1"/>
  <c r="F297" i="1"/>
  <c r="E297" i="1"/>
  <c r="D296" i="1"/>
  <c r="C296" i="1" s="1"/>
  <c r="M294" i="1"/>
  <c r="L294" i="1"/>
  <c r="K294" i="1"/>
  <c r="J294" i="1"/>
  <c r="I294" i="1"/>
  <c r="H294" i="1"/>
  <c r="G294" i="1"/>
  <c r="F294" i="1"/>
  <c r="E294" i="1"/>
  <c r="D293" i="1"/>
  <c r="C293" i="1" s="1"/>
  <c r="M291" i="1"/>
  <c r="L291" i="1"/>
  <c r="K291" i="1"/>
  <c r="J291" i="1"/>
  <c r="I291" i="1"/>
  <c r="H291" i="1"/>
  <c r="G291" i="1"/>
  <c r="F291" i="1"/>
  <c r="E291" i="1"/>
  <c r="D290" i="1"/>
  <c r="C290" i="1" s="1"/>
  <c r="M288" i="1"/>
  <c r="L288" i="1"/>
  <c r="K288" i="1"/>
  <c r="J288" i="1"/>
  <c r="I288" i="1"/>
  <c r="H288" i="1"/>
  <c r="G288" i="1"/>
  <c r="F288" i="1"/>
  <c r="E288" i="1"/>
  <c r="D287" i="1"/>
  <c r="C287" i="1" s="1"/>
  <c r="M285" i="1"/>
  <c r="L285" i="1"/>
  <c r="K285" i="1"/>
  <c r="J285" i="1"/>
  <c r="I285" i="1"/>
  <c r="H285" i="1"/>
  <c r="G285" i="1"/>
  <c r="F285" i="1"/>
  <c r="E285" i="1"/>
  <c r="D284" i="1"/>
  <c r="C284" i="1" s="1"/>
  <c r="M282" i="1"/>
  <c r="L282" i="1"/>
  <c r="K282" i="1"/>
  <c r="J282" i="1"/>
  <c r="I282" i="1"/>
  <c r="H282" i="1"/>
  <c r="G282" i="1"/>
  <c r="F282" i="1"/>
  <c r="E282" i="1"/>
  <c r="D281" i="1"/>
  <c r="C281" i="1" s="1"/>
  <c r="M279" i="1"/>
  <c r="L279" i="1"/>
  <c r="K279" i="1"/>
  <c r="J279" i="1"/>
  <c r="I279" i="1"/>
  <c r="H279" i="1"/>
  <c r="G279" i="1"/>
  <c r="F279" i="1"/>
  <c r="E279" i="1"/>
  <c r="D278" i="1"/>
  <c r="C278" i="1" s="1"/>
  <c r="D224" i="1"/>
  <c r="E223" i="1"/>
  <c r="F223" i="1"/>
  <c r="G223" i="1"/>
  <c r="H223" i="1"/>
  <c r="I223" i="1"/>
  <c r="J223" i="1"/>
  <c r="K223" i="1"/>
  <c r="L223" i="1"/>
  <c r="M223" i="1"/>
  <c r="M270" i="1"/>
  <c r="L270" i="1"/>
  <c r="K270" i="1"/>
  <c r="J270" i="1"/>
  <c r="I270" i="1"/>
  <c r="H270" i="1"/>
  <c r="G270" i="1"/>
  <c r="F270" i="1"/>
  <c r="E270" i="1"/>
  <c r="D269" i="1"/>
  <c r="C269" i="1" s="1"/>
  <c r="M267" i="1"/>
  <c r="L267" i="1"/>
  <c r="K267" i="1"/>
  <c r="J267" i="1"/>
  <c r="I267" i="1"/>
  <c r="H267" i="1"/>
  <c r="G267" i="1"/>
  <c r="F267" i="1"/>
  <c r="E267" i="1"/>
  <c r="D266" i="1"/>
  <c r="C266" i="1" s="1"/>
  <c r="M261" i="1"/>
  <c r="L261" i="1"/>
  <c r="K261" i="1"/>
  <c r="J261" i="1"/>
  <c r="I261" i="1"/>
  <c r="H261" i="1"/>
  <c r="G261" i="1"/>
  <c r="F261" i="1"/>
  <c r="E261" i="1"/>
  <c r="D260" i="1"/>
  <c r="C260" i="1" s="1"/>
  <c r="M258" i="1"/>
  <c r="L258" i="1"/>
  <c r="K258" i="1"/>
  <c r="J258" i="1"/>
  <c r="I258" i="1"/>
  <c r="H258" i="1"/>
  <c r="G258" i="1"/>
  <c r="F258" i="1"/>
  <c r="E258" i="1"/>
  <c r="D257" i="1"/>
  <c r="C257" i="1" s="1"/>
  <c r="M252" i="1"/>
  <c r="L252" i="1"/>
  <c r="K252" i="1"/>
  <c r="J252" i="1"/>
  <c r="I252" i="1"/>
  <c r="H252" i="1"/>
  <c r="G252" i="1"/>
  <c r="F252" i="1"/>
  <c r="E252" i="1"/>
  <c r="D251" i="1"/>
  <c r="C251" i="1" s="1"/>
  <c r="M249" i="1"/>
  <c r="L249" i="1"/>
  <c r="K249" i="1"/>
  <c r="J249" i="1"/>
  <c r="I249" i="1"/>
  <c r="H249" i="1"/>
  <c r="G249" i="1"/>
  <c r="F249" i="1"/>
  <c r="E249" i="1"/>
  <c r="D248" i="1"/>
  <c r="C248" i="1" s="1"/>
  <c r="M246" i="1"/>
  <c r="L246" i="1"/>
  <c r="K246" i="1"/>
  <c r="J246" i="1"/>
  <c r="I246" i="1"/>
  <c r="H246" i="1"/>
  <c r="G246" i="1"/>
  <c r="F246" i="1"/>
  <c r="E246" i="1"/>
  <c r="D245" i="1"/>
  <c r="C245" i="1" s="1"/>
  <c r="M243" i="1"/>
  <c r="L243" i="1"/>
  <c r="K243" i="1"/>
  <c r="J243" i="1"/>
  <c r="I243" i="1"/>
  <c r="H243" i="1"/>
  <c r="G243" i="1"/>
  <c r="F243" i="1"/>
  <c r="E243" i="1"/>
  <c r="D242" i="1"/>
  <c r="C242" i="1" s="1"/>
  <c r="M240" i="1"/>
  <c r="L240" i="1"/>
  <c r="K240" i="1"/>
  <c r="J240" i="1"/>
  <c r="I240" i="1"/>
  <c r="H240" i="1"/>
  <c r="G240" i="1"/>
  <c r="F240" i="1"/>
  <c r="E240" i="1"/>
  <c r="D239" i="1"/>
  <c r="C239" i="1" s="1"/>
  <c r="M237" i="1"/>
  <c r="L237" i="1"/>
  <c r="K237" i="1"/>
  <c r="J237" i="1"/>
  <c r="I237" i="1"/>
  <c r="H237" i="1"/>
  <c r="G237" i="1"/>
  <c r="F237" i="1"/>
  <c r="E237" i="1"/>
  <c r="D236" i="1"/>
  <c r="C236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F212" i="1"/>
  <c r="H212" i="1"/>
  <c r="I212" i="1"/>
  <c r="K212" i="1"/>
  <c r="L212" i="1"/>
  <c r="M212" i="1"/>
  <c r="E212" i="1"/>
  <c r="E211" i="1"/>
  <c r="F211" i="1"/>
  <c r="G211" i="1"/>
  <c r="H211" i="1"/>
  <c r="I211" i="1"/>
  <c r="J211" i="1"/>
  <c r="K211" i="1"/>
  <c r="L211" i="1"/>
  <c r="M211" i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16" i="1"/>
  <c r="L216" i="1"/>
  <c r="K216" i="1"/>
  <c r="J216" i="1"/>
  <c r="I216" i="1"/>
  <c r="H216" i="1"/>
  <c r="G216" i="1"/>
  <c r="F216" i="1"/>
  <c r="E216" i="1"/>
  <c r="D215" i="1"/>
  <c r="C215" i="1" s="1"/>
  <c r="M210" i="1"/>
  <c r="L210" i="1"/>
  <c r="K210" i="1"/>
  <c r="J210" i="1"/>
  <c r="I210" i="1"/>
  <c r="H210" i="1"/>
  <c r="G210" i="1"/>
  <c r="F210" i="1"/>
  <c r="E210" i="1"/>
  <c r="D209" i="1"/>
  <c r="C209" i="1" s="1"/>
  <c r="E182" i="1"/>
  <c r="F182" i="1"/>
  <c r="M194" i="1"/>
  <c r="L194" i="1"/>
  <c r="K194" i="1"/>
  <c r="J194" i="1"/>
  <c r="I194" i="1"/>
  <c r="H194" i="1"/>
  <c r="G194" i="1"/>
  <c r="F194" i="1"/>
  <c r="E194" i="1"/>
  <c r="D193" i="1"/>
  <c r="C193" i="1" s="1"/>
  <c r="M188" i="1"/>
  <c r="L188" i="1"/>
  <c r="K188" i="1"/>
  <c r="J188" i="1"/>
  <c r="I188" i="1"/>
  <c r="H188" i="1"/>
  <c r="G188" i="1"/>
  <c r="F188" i="1"/>
  <c r="E188" i="1"/>
  <c r="D187" i="1"/>
  <c r="C187" i="1" s="1"/>
  <c r="M185" i="1"/>
  <c r="L185" i="1"/>
  <c r="K185" i="1"/>
  <c r="J185" i="1"/>
  <c r="I185" i="1"/>
  <c r="H185" i="1"/>
  <c r="G185" i="1"/>
  <c r="F185" i="1"/>
  <c r="E185" i="1"/>
  <c r="D184" i="1"/>
  <c r="C184" i="1" s="1"/>
  <c r="D181" i="1"/>
  <c r="E147" i="1"/>
  <c r="F147" i="1"/>
  <c r="G147" i="1"/>
  <c r="H147" i="1"/>
  <c r="I147" i="1"/>
  <c r="J147" i="1"/>
  <c r="K147" i="1"/>
  <c r="L147" i="1"/>
  <c r="M147" i="1"/>
  <c r="M179" i="1"/>
  <c r="L179" i="1"/>
  <c r="K179" i="1"/>
  <c r="J179" i="1"/>
  <c r="I179" i="1"/>
  <c r="H179" i="1"/>
  <c r="G179" i="1"/>
  <c r="F179" i="1"/>
  <c r="E179" i="1"/>
  <c r="D178" i="1"/>
  <c r="C178" i="1" s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D145" i="1"/>
  <c r="E144" i="1"/>
  <c r="F144" i="1"/>
  <c r="G144" i="1"/>
  <c r="H144" i="1"/>
  <c r="I144" i="1"/>
  <c r="J144" i="1"/>
  <c r="K144" i="1"/>
  <c r="L144" i="1"/>
  <c r="M144" i="1"/>
  <c r="M143" i="1"/>
  <c r="L143" i="1"/>
  <c r="K143" i="1"/>
  <c r="J143" i="1"/>
  <c r="I143" i="1"/>
  <c r="H143" i="1"/>
  <c r="G143" i="1"/>
  <c r="F143" i="1"/>
  <c r="E143" i="1"/>
  <c r="D142" i="1"/>
  <c r="C142" i="1" s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F125" i="1"/>
  <c r="G125" i="1"/>
  <c r="H125" i="1"/>
  <c r="I125" i="1"/>
  <c r="J125" i="1"/>
  <c r="K125" i="1"/>
  <c r="L125" i="1"/>
  <c r="M125" i="1"/>
  <c r="E125" i="1"/>
  <c r="M123" i="1"/>
  <c r="L123" i="1"/>
  <c r="K123" i="1"/>
  <c r="J123" i="1"/>
  <c r="I123" i="1"/>
  <c r="H123" i="1"/>
  <c r="G123" i="1"/>
  <c r="F123" i="1"/>
  <c r="E123" i="1"/>
  <c r="D122" i="1"/>
  <c r="C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87" i="1"/>
  <c r="L87" i="1"/>
  <c r="K87" i="1"/>
  <c r="J87" i="1"/>
  <c r="I87" i="1"/>
  <c r="H87" i="1"/>
  <c r="G87" i="1"/>
  <c r="F87" i="1"/>
  <c r="E87" i="1"/>
  <c r="D86" i="1"/>
  <c r="C86" i="1" s="1"/>
  <c r="M84" i="1"/>
  <c r="L84" i="1"/>
  <c r="K84" i="1"/>
  <c r="J84" i="1"/>
  <c r="I84" i="1"/>
  <c r="H84" i="1"/>
  <c r="G84" i="1"/>
  <c r="F84" i="1"/>
  <c r="E84" i="1"/>
  <c r="D83" i="1"/>
  <c r="C83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D275" i="1" l="1"/>
  <c r="C275" i="1" s="1"/>
  <c r="D148" i="1"/>
  <c r="D125" i="1"/>
  <c r="C125" i="1" s="1"/>
  <c r="L385" i="1"/>
  <c r="H385" i="1"/>
  <c r="J385" i="1"/>
  <c r="F385" i="1"/>
  <c r="K385" i="1"/>
  <c r="D16" i="1"/>
  <c r="D70" i="1" s="1"/>
  <c r="C64" i="1"/>
  <c r="C19" i="1"/>
  <c r="C16" i="1" s="1"/>
  <c r="L406" i="1"/>
  <c r="H406" i="1"/>
  <c r="K406" i="1"/>
  <c r="H553" i="1"/>
  <c r="J553" i="1"/>
  <c r="F553" i="1"/>
  <c r="J406" i="1"/>
  <c r="F406" i="1"/>
  <c r="I406" i="1"/>
  <c r="K182" i="1"/>
  <c r="G182" i="1"/>
  <c r="D405" i="1"/>
  <c r="C405" i="1" s="1"/>
  <c r="H149" i="1"/>
  <c r="M182" i="1"/>
  <c r="H182" i="1"/>
  <c r="M357" i="1"/>
  <c r="L149" i="1"/>
  <c r="I182" i="1"/>
  <c r="K149" i="1"/>
  <c r="L182" i="1"/>
  <c r="I357" i="1"/>
  <c r="M406" i="1"/>
  <c r="G406" i="1"/>
  <c r="I553" i="1"/>
  <c r="E553" i="1"/>
  <c r="G149" i="1"/>
  <c r="J321" i="1"/>
  <c r="F321" i="1"/>
  <c r="E406" i="1"/>
  <c r="D552" i="1"/>
  <c r="C552" i="1" s="1"/>
  <c r="G553" i="1"/>
  <c r="J182" i="1"/>
  <c r="G385" i="1"/>
  <c r="C181" i="1"/>
  <c r="C148" i="1"/>
  <c r="J149" i="1"/>
  <c r="F149" i="1"/>
  <c r="J272" i="1"/>
  <c r="M149" i="1"/>
  <c r="I149" i="1"/>
  <c r="E149" i="1"/>
  <c r="E225" i="1"/>
  <c r="L321" i="1"/>
  <c r="H321" i="1"/>
  <c r="L401" i="1"/>
  <c r="H401" i="1"/>
  <c r="E321" i="1"/>
  <c r="E357" i="1"/>
  <c r="K357" i="1"/>
  <c r="G357" i="1"/>
  <c r="E385" i="1"/>
  <c r="M402" i="1"/>
  <c r="I402" i="1"/>
  <c r="K401" i="1"/>
  <c r="G401" i="1"/>
  <c r="F272" i="1"/>
  <c r="J225" i="1"/>
  <c r="F225" i="1"/>
  <c r="J401" i="1"/>
  <c r="F401" i="1"/>
  <c r="L402" i="1"/>
  <c r="L403" i="1" s="1"/>
  <c r="H402" i="1"/>
  <c r="H403" i="1" s="1"/>
  <c r="E402" i="1"/>
  <c r="J402" i="1"/>
  <c r="F402" i="1"/>
  <c r="L272" i="1"/>
  <c r="H272" i="1"/>
  <c r="M385" i="1"/>
  <c r="I385" i="1"/>
  <c r="M401" i="1"/>
  <c r="I401" i="1"/>
  <c r="E401" i="1"/>
  <c r="K402" i="1"/>
  <c r="G402" i="1"/>
  <c r="M225" i="1"/>
  <c r="I225" i="1"/>
  <c r="K272" i="1"/>
  <c r="K612" i="1" s="1"/>
  <c r="G272" i="1"/>
  <c r="K276" i="1"/>
  <c r="G276" i="1"/>
  <c r="M276" i="1"/>
  <c r="I276" i="1"/>
  <c r="M272" i="1"/>
  <c r="I272" i="1"/>
  <c r="E300" i="1"/>
  <c r="D384" i="1"/>
  <c r="C384" i="1" s="1"/>
  <c r="J213" i="1"/>
  <c r="F213" i="1"/>
  <c r="E272" i="1"/>
  <c r="L276" i="1"/>
  <c r="H276" i="1"/>
  <c r="J276" i="1"/>
  <c r="F276" i="1"/>
  <c r="M300" i="1"/>
  <c r="I300" i="1"/>
  <c r="L300" i="1"/>
  <c r="H300" i="1"/>
  <c r="K321" i="1"/>
  <c r="G321" i="1"/>
  <c r="M321" i="1"/>
  <c r="I321" i="1"/>
  <c r="J357" i="1"/>
  <c r="F357" i="1"/>
  <c r="L357" i="1"/>
  <c r="C356" i="1"/>
  <c r="L225" i="1"/>
  <c r="H225" i="1"/>
  <c r="H357" i="1"/>
  <c r="K225" i="1"/>
  <c r="G225" i="1"/>
  <c r="E276" i="1"/>
  <c r="C224" i="1"/>
  <c r="K300" i="1"/>
  <c r="G300" i="1"/>
  <c r="J300" i="1"/>
  <c r="F300" i="1"/>
  <c r="D320" i="1"/>
  <c r="C320" i="1" s="1"/>
  <c r="C299" i="1"/>
  <c r="E213" i="1"/>
  <c r="K146" i="1"/>
  <c r="G146" i="1"/>
  <c r="I146" i="1"/>
  <c r="K213" i="1"/>
  <c r="G213" i="1"/>
  <c r="J146" i="1"/>
  <c r="F146" i="1"/>
  <c r="M213" i="1"/>
  <c r="I213" i="1"/>
  <c r="M146" i="1"/>
  <c r="E146" i="1"/>
  <c r="L213" i="1"/>
  <c r="H213" i="1"/>
  <c r="L146" i="1"/>
  <c r="H146" i="1"/>
  <c r="D89" i="1"/>
  <c r="C89" i="1" s="1"/>
  <c r="C145" i="1"/>
  <c r="D212" i="1"/>
  <c r="C212" i="1" s="1"/>
  <c r="K403" i="1" l="1"/>
  <c r="G403" i="1"/>
  <c r="C70" i="1"/>
  <c r="L612" i="1"/>
  <c r="H612" i="1"/>
  <c r="J612" i="1"/>
  <c r="E612" i="1"/>
  <c r="I612" i="1"/>
  <c r="M612" i="1"/>
  <c r="F612" i="1"/>
  <c r="G612" i="1"/>
  <c r="I403" i="1"/>
  <c r="M403" i="1"/>
  <c r="F403" i="1"/>
  <c r="D272" i="1"/>
  <c r="C272" i="1" s="1"/>
  <c r="D402" i="1"/>
  <c r="C402" i="1" s="1"/>
  <c r="E403" i="1"/>
  <c r="J403" i="1"/>
  <c r="D612" i="1" l="1"/>
  <c r="C612" i="1" s="1"/>
  <c r="E131" i="1" l="1"/>
  <c r="F131" i="1"/>
  <c r="G131" i="1"/>
  <c r="H131" i="1"/>
  <c r="I131" i="1"/>
  <c r="J131" i="1"/>
  <c r="K131" i="1"/>
  <c r="L131" i="1"/>
  <c r="M131" i="1"/>
  <c r="D141" i="1"/>
  <c r="E124" i="1"/>
  <c r="E126" i="1" s="1"/>
  <c r="F124" i="1"/>
  <c r="F126" i="1" s="1"/>
  <c r="G124" i="1"/>
  <c r="G126" i="1" s="1"/>
  <c r="H124" i="1"/>
  <c r="H126" i="1" s="1"/>
  <c r="I124" i="1"/>
  <c r="I126" i="1" s="1"/>
  <c r="J124" i="1"/>
  <c r="J126" i="1" s="1"/>
  <c r="K124" i="1"/>
  <c r="K126" i="1" s="1"/>
  <c r="L124" i="1"/>
  <c r="L126" i="1" s="1"/>
  <c r="M124" i="1"/>
  <c r="M126" i="1" s="1"/>
  <c r="D473" i="1"/>
  <c r="C473" i="1" l="1"/>
  <c r="C475" i="1" s="1"/>
  <c r="D475" i="1"/>
  <c r="C141" i="1"/>
  <c r="D143" i="1"/>
  <c r="D518" i="1"/>
  <c r="C518" i="1" l="1"/>
  <c r="C520" i="1" s="1"/>
  <c r="D520" i="1"/>
  <c r="C143" i="1"/>
  <c r="D488" i="1" l="1"/>
  <c r="C488" i="1" l="1"/>
  <c r="C490" i="1" s="1"/>
  <c r="D490" i="1"/>
  <c r="D128" i="1" l="1"/>
  <c r="D130" i="1" s="1"/>
  <c r="D127" i="1" s="1"/>
  <c r="C128" i="1" l="1"/>
  <c r="C130" i="1" s="1"/>
  <c r="C127" i="1" s="1"/>
  <c r="D548" i="1"/>
  <c r="C548" i="1" l="1"/>
  <c r="C550" i="1" s="1"/>
  <c r="D550" i="1"/>
  <c r="D389" i="1"/>
  <c r="C389" i="1" l="1"/>
  <c r="C391" i="1" s="1"/>
  <c r="D391" i="1"/>
  <c r="D82" i="1"/>
  <c r="D84" i="1" s="1"/>
  <c r="D85" i="1"/>
  <c r="D87" i="1" s="1"/>
  <c r="D545" i="1" l="1"/>
  <c r="D542" i="1"/>
  <c r="D539" i="1"/>
  <c r="D536" i="1"/>
  <c r="D533" i="1"/>
  <c r="D530" i="1"/>
  <c r="D521" i="1"/>
  <c r="C533" i="1" l="1"/>
  <c r="C535" i="1" s="1"/>
  <c r="D535" i="1"/>
  <c r="C545" i="1"/>
  <c r="C547" i="1" s="1"/>
  <c r="D547" i="1"/>
  <c r="C536" i="1"/>
  <c r="C538" i="1" s="1"/>
  <c r="D538" i="1"/>
  <c r="C521" i="1"/>
  <c r="C523" i="1" s="1"/>
  <c r="D523" i="1"/>
  <c r="C539" i="1"/>
  <c r="C541" i="1" s="1"/>
  <c r="D541" i="1"/>
  <c r="C530" i="1"/>
  <c r="C532" i="1" s="1"/>
  <c r="D532" i="1"/>
  <c r="C542" i="1"/>
  <c r="C544" i="1" s="1"/>
  <c r="D544" i="1"/>
  <c r="D195" i="1"/>
  <c r="D198" i="1"/>
  <c r="C195" i="1" l="1"/>
  <c r="C197" i="1" s="1"/>
  <c r="D197" i="1"/>
  <c r="C198" i="1"/>
  <c r="C200" i="1" s="1"/>
  <c r="D200" i="1"/>
  <c r="D60" i="1"/>
  <c r="C60" i="1" l="1"/>
  <c r="C62" i="1" s="1"/>
  <c r="D62" i="1"/>
  <c r="D186" i="1"/>
  <c r="D189" i="1"/>
  <c r="C189" i="1" l="1"/>
  <c r="C191" i="1" s="1"/>
  <c r="D191" i="1"/>
  <c r="D188" i="1"/>
  <c r="D118" i="1"/>
  <c r="D395" i="1"/>
  <c r="D605" i="1"/>
  <c r="D608" i="1"/>
  <c r="D268" i="1"/>
  <c r="D382" i="1"/>
  <c r="C382" i="1" s="1"/>
  <c r="D295" i="1"/>
  <c r="D602" i="1"/>
  <c r="D138" i="1"/>
  <c r="D112" i="1"/>
  <c r="D115" i="1"/>
  <c r="D103" i="1"/>
  <c r="D106" i="1"/>
  <c r="D109" i="1"/>
  <c r="D379" i="1"/>
  <c r="C608" i="1" l="1"/>
  <c r="C610" i="1" s="1"/>
  <c r="D610" i="1"/>
  <c r="C605" i="1"/>
  <c r="C607" i="1" s="1"/>
  <c r="D607" i="1"/>
  <c r="C602" i="1"/>
  <c r="C604" i="1" s="1"/>
  <c r="D604" i="1"/>
  <c r="C395" i="1"/>
  <c r="C397" i="1" s="1"/>
  <c r="D397" i="1"/>
  <c r="C379" i="1"/>
  <c r="C381" i="1" s="1"/>
  <c r="D381" i="1"/>
  <c r="C295" i="1"/>
  <c r="C297" i="1" s="1"/>
  <c r="D297" i="1"/>
  <c r="C268" i="1"/>
  <c r="C270" i="1" s="1"/>
  <c r="D270" i="1"/>
  <c r="C138" i="1"/>
  <c r="D140" i="1"/>
  <c r="C118" i="1"/>
  <c r="C120" i="1" s="1"/>
  <c r="D120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D578" i="1"/>
  <c r="C578" i="1" l="1"/>
  <c r="C580" i="1" s="1"/>
  <c r="D580" i="1"/>
  <c r="C140" i="1"/>
  <c r="D509" i="1"/>
  <c r="D407" i="1"/>
  <c r="D409" i="1" s="1"/>
  <c r="D410" i="1"/>
  <c r="D413" i="1"/>
  <c r="D416" i="1"/>
  <c r="D419" i="1"/>
  <c r="D422" i="1"/>
  <c r="D425" i="1"/>
  <c r="D428" i="1"/>
  <c r="D431" i="1"/>
  <c r="D434" i="1"/>
  <c r="D437" i="1"/>
  <c r="D440" i="1"/>
  <c r="D443" i="1"/>
  <c r="D446" i="1"/>
  <c r="D449" i="1"/>
  <c r="D452" i="1"/>
  <c r="D455" i="1"/>
  <c r="D458" i="1"/>
  <c r="D461" i="1"/>
  <c r="D464" i="1"/>
  <c r="D467" i="1"/>
  <c r="D470" i="1"/>
  <c r="D476" i="1"/>
  <c r="D479" i="1"/>
  <c r="D482" i="1"/>
  <c r="D485" i="1"/>
  <c r="D491" i="1"/>
  <c r="D494" i="1"/>
  <c r="D497" i="1"/>
  <c r="D500" i="1"/>
  <c r="D503" i="1"/>
  <c r="D506" i="1"/>
  <c r="D512" i="1"/>
  <c r="D515" i="1"/>
  <c r="D524" i="1"/>
  <c r="D527" i="1"/>
  <c r="D587" i="1"/>
  <c r="D584" i="1"/>
  <c r="D277" i="1"/>
  <c r="D280" i="1"/>
  <c r="D283" i="1"/>
  <c r="D286" i="1"/>
  <c r="D289" i="1"/>
  <c r="D292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C85" i="1"/>
  <c r="C82" i="1"/>
  <c r="D91" i="1"/>
  <c r="D93" i="1" s="1"/>
  <c r="D97" i="1"/>
  <c r="D94" i="1"/>
  <c r="D100" i="1"/>
  <c r="D121" i="1"/>
  <c r="D183" i="1"/>
  <c r="C186" i="1"/>
  <c r="C188" i="1" s="1"/>
  <c r="D192" i="1"/>
  <c r="D235" i="1"/>
  <c r="D226" i="1"/>
  <c r="D229" i="1"/>
  <c r="D232" i="1"/>
  <c r="D238" i="1"/>
  <c r="D241" i="1"/>
  <c r="D244" i="1"/>
  <c r="D247" i="1"/>
  <c r="D250" i="1"/>
  <c r="D256" i="1"/>
  <c r="D259" i="1"/>
  <c r="D262" i="1"/>
  <c r="D265" i="1"/>
  <c r="D214" i="1"/>
  <c r="D217" i="1"/>
  <c r="D220" i="1"/>
  <c r="D208" i="1"/>
  <c r="D150" i="1"/>
  <c r="D153" i="1"/>
  <c r="D156" i="1"/>
  <c r="D159" i="1"/>
  <c r="D162" i="1"/>
  <c r="D165" i="1"/>
  <c r="D168" i="1"/>
  <c r="D171" i="1"/>
  <c r="D174" i="1"/>
  <c r="D177" i="1"/>
  <c r="D554" i="1"/>
  <c r="D557" i="1"/>
  <c r="D560" i="1"/>
  <c r="D566" i="1"/>
  <c r="D569" i="1"/>
  <c r="D563" i="1"/>
  <c r="D572" i="1"/>
  <c r="D575" i="1"/>
  <c r="D581" i="1"/>
  <c r="D590" i="1"/>
  <c r="D593" i="1"/>
  <c r="D132" i="1"/>
  <c r="D134" i="1" s="1"/>
  <c r="D135" i="1"/>
  <c r="D301" i="1"/>
  <c r="D304" i="1"/>
  <c r="D307" i="1"/>
  <c r="D310" i="1"/>
  <c r="D313" i="1"/>
  <c r="D316" i="1"/>
  <c r="D322" i="1"/>
  <c r="D325" i="1"/>
  <c r="D328" i="1"/>
  <c r="D331" i="1"/>
  <c r="D334" i="1"/>
  <c r="D337" i="1"/>
  <c r="D340" i="1"/>
  <c r="D343" i="1"/>
  <c r="D346" i="1"/>
  <c r="D349" i="1"/>
  <c r="D352" i="1"/>
  <c r="D358" i="1"/>
  <c r="D361" i="1"/>
  <c r="D364" i="1"/>
  <c r="D367" i="1"/>
  <c r="D370" i="1"/>
  <c r="D373" i="1"/>
  <c r="D376" i="1"/>
  <c r="D386" i="1"/>
  <c r="D392" i="1"/>
  <c r="D398" i="1"/>
  <c r="E81" i="1"/>
  <c r="E207" i="1"/>
  <c r="E271" i="1" s="1"/>
  <c r="E273" i="1" s="1"/>
  <c r="F81" i="1"/>
  <c r="F88" i="1" s="1"/>
  <c r="F90" i="1" s="1"/>
  <c r="F207" i="1"/>
  <c r="F271" i="1" s="1"/>
  <c r="F273" i="1" s="1"/>
  <c r="G81" i="1"/>
  <c r="G88" i="1" s="1"/>
  <c r="G90" i="1" s="1"/>
  <c r="G207" i="1"/>
  <c r="G271" i="1" s="1"/>
  <c r="G273" i="1" s="1"/>
  <c r="H81" i="1"/>
  <c r="H207" i="1"/>
  <c r="H271" i="1" s="1"/>
  <c r="H273" i="1" s="1"/>
  <c r="I81" i="1"/>
  <c r="I207" i="1"/>
  <c r="I271" i="1" s="1"/>
  <c r="I273" i="1" s="1"/>
  <c r="J81" i="1"/>
  <c r="J207" i="1"/>
  <c r="J271" i="1" s="1"/>
  <c r="J273" i="1" s="1"/>
  <c r="K81" i="1"/>
  <c r="K207" i="1"/>
  <c r="K271" i="1" s="1"/>
  <c r="K273" i="1" s="1"/>
  <c r="L81" i="1"/>
  <c r="L207" i="1"/>
  <c r="L271" i="1" s="1"/>
  <c r="L273" i="1" s="1"/>
  <c r="M81" i="1"/>
  <c r="M207" i="1"/>
  <c r="M271" i="1" s="1"/>
  <c r="M273" i="1" s="1"/>
  <c r="D551" i="1" l="1"/>
  <c r="D180" i="1"/>
  <c r="D182" i="1" s="1"/>
  <c r="E88" i="1"/>
  <c r="E90" i="1" s="1"/>
  <c r="D74" i="1"/>
  <c r="D553" i="1"/>
  <c r="M88" i="1"/>
  <c r="M90" i="1" s="1"/>
  <c r="K88" i="1"/>
  <c r="K90" i="1" s="1"/>
  <c r="I88" i="1"/>
  <c r="I90" i="1" s="1"/>
  <c r="L88" i="1"/>
  <c r="L90" i="1" s="1"/>
  <c r="H88" i="1"/>
  <c r="H90" i="1" s="1"/>
  <c r="J88" i="1"/>
  <c r="J90" i="1" s="1"/>
  <c r="C262" i="1"/>
  <c r="C264" i="1" s="1"/>
  <c r="D264" i="1"/>
  <c r="C87" i="1"/>
  <c r="D15" i="1"/>
  <c r="D17" i="1" s="1"/>
  <c r="C66" i="1"/>
  <c r="C68" i="1" s="1"/>
  <c r="D68" i="1"/>
  <c r="C506" i="1"/>
  <c r="C508" i="1" s="1"/>
  <c r="D508" i="1"/>
  <c r="C503" i="1"/>
  <c r="C505" i="1" s="1"/>
  <c r="D505" i="1"/>
  <c r="D556" i="1"/>
  <c r="C500" i="1"/>
  <c r="C502" i="1" s="1"/>
  <c r="D502" i="1"/>
  <c r="C485" i="1"/>
  <c r="C487" i="1" s="1"/>
  <c r="D487" i="1"/>
  <c r="C479" i="1"/>
  <c r="C481" i="1" s="1"/>
  <c r="D481" i="1"/>
  <c r="C512" i="1"/>
  <c r="C514" i="1" s="1"/>
  <c r="D514" i="1"/>
  <c r="C497" i="1"/>
  <c r="C499" i="1" s="1"/>
  <c r="D499" i="1"/>
  <c r="C482" i="1"/>
  <c r="C484" i="1" s="1"/>
  <c r="D484" i="1"/>
  <c r="C593" i="1"/>
  <c r="C595" i="1" s="1"/>
  <c r="D595" i="1"/>
  <c r="C590" i="1"/>
  <c r="C592" i="1" s="1"/>
  <c r="D592" i="1"/>
  <c r="C587" i="1"/>
  <c r="C589" i="1" s="1"/>
  <c r="D589" i="1"/>
  <c r="C584" i="1"/>
  <c r="C586" i="1" s="1"/>
  <c r="D586" i="1"/>
  <c r="C581" i="1"/>
  <c r="C583" i="1" s="1"/>
  <c r="D583" i="1"/>
  <c r="C575" i="1"/>
  <c r="C577" i="1" s="1"/>
  <c r="D577" i="1"/>
  <c r="C572" i="1"/>
  <c r="C574" i="1" s="1"/>
  <c r="D574" i="1"/>
  <c r="C569" i="1"/>
  <c r="C571" i="1" s="1"/>
  <c r="D571" i="1"/>
  <c r="C566" i="1"/>
  <c r="C568" i="1" s="1"/>
  <c r="D568" i="1"/>
  <c r="C563" i="1"/>
  <c r="C565" i="1" s="1"/>
  <c r="D565" i="1"/>
  <c r="C560" i="1"/>
  <c r="C562" i="1" s="1"/>
  <c r="D562" i="1"/>
  <c r="C557" i="1"/>
  <c r="C559" i="1" s="1"/>
  <c r="D559" i="1"/>
  <c r="D404" i="1"/>
  <c r="D406" i="1" s="1"/>
  <c r="C527" i="1"/>
  <c r="C529" i="1" s="1"/>
  <c r="D529" i="1"/>
  <c r="C524" i="1"/>
  <c r="C526" i="1" s="1"/>
  <c r="D526" i="1"/>
  <c r="C515" i="1"/>
  <c r="C517" i="1" s="1"/>
  <c r="D517" i="1"/>
  <c r="C509" i="1"/>
  <c r="C511" i="1" s="1"/>
  <c r="D511" i="1"/>
  <c r="C494" i="1"/>
  <c r="C496" i="1" s="1"/>
  <c r="D496" i="1"/>
  <c r="C491" i="1"/>
  <c r="C493" i="1" s="1"/>
  <c r="D493" i="1"/>
  <c r="C476" i="1"/>
  <c r="C478" i="1" s="1"/>
  <c r="D478" i="1"/>
  <c r="C470" i="1"/>
  <c r="C472" i="1" s="1"/>
  <c r="D472" i="1"/>
  <c r="C458" i="1"/>
  <c r="C460" i="1" s="1"/>
  <c r="D460" i="1"/>
  <c r="C410" i="1"/>
  <c r="D412" i="1"/>
  <c r="C428" i="1"/>
  <c r="C430" i="1" s="1"/>
  <c r="D430" i="1"/>
  <c r="C461" i="1"/>
  <c r="C463" i="1" s="1"/>
  <c r="D463" i="1"/>
  <c r="C425" i="1"/>
  <c r="C427" i="1" s="1"/>
  <c r="D427" i="1"/>
  <c r="C413" i="1"/>
  <c r="C415" i="1" s="1"/>
  <c r="D415" i="1"/>
  <c r="C467" i="1"/>
  <c r="C469" i="1" s="1"/>
  <c r="D469" i="1"/>
  <c r="C464" i="1"/>
  <c r="C466" i="1" s="1"/>
  <c r="D466" i="1"/>
  <c r="C455" i="1"/>
  <c r="C457" i="1" s="1"/>
  <c r="D457" i="1"/>
  <c r="C452" i="1"/>
  <c r="C454" i="1" s="1"/>
  <c r="D454" i="1"/>
  <c r="C449" i="1"/>
  <c r="C451" i="1" s="1"/>
  <c r="D451" i="1"/>
  <c r="C446" i="1"/>
  <c r="C448" i="1" s="1"/>
  <c r="D448" i="1"/>
  <c r="C443" i="1"/>
  <c r="C445" i="1" s="1"/>
  <c r="D445" i="1"/>
  <c r="C440" i="1"/>
  <c r="C442" i="1" s="1"/>
  <c r="D442" i="1"/>
  <c r="C437" i="1"/>
  <c r="C439" i="1" s="1"/>
  <c r="D439" i="1"/>
  <c r="C434" i="1"/>
  <c r="C436" i="1" s="1"/>
  <c r="D436" i="1"/>
  <c r="C431" i="1"/>
  <c r="C433" i="1" s="1"/>
  <c r="D433" i="1"/>
  <c r="C422" i="1"/>
  <c r="C424" i="1" s="1"/>
  <c r="D424" i="1"/>
  <c r="C419" i="1"/>
  <c r="C421" i="1" s="1"/>
  <c r="D421" i="1"/>
  <c r="C416" i="1"/>
  <c r="C418" i="1" s="1"/>
  <c r="D418" i="1"/>
  <c r="C392" i="1"/>
  <c r="C394" i="1" s="1"/>
  <c r="D394" i="1"/>
  <c r="C398" i="1"/>
  <c r="C400" i="1" s="1"/>
  <c r="D400" i="1"/>
  <c r="C343" i="1"/>
  <c r="C345" i="1" s="1"/>
  <c r="D345" i="1"/>
  <c r="C331" i="1"/>
  <c r="C333" i="1" s="1"/>
  <c r="D333" i="1"/>
  <c r="C316" i="1"/>
  <c r="C318" i="1" s="1"/>
  <c r="D318" i="1"/>
  <c r="D383" i="1"/>
  <c r="D385" i="1" s="1"/>
  <c r="D388" i="1"/>
  <c r="C340" i="1"/>
  <c r="C342" i="1" s="1"/>
  <c r="D342" i="1"/>
  <c r="C328" i="1"/>
  <c r="C330" i="1" s="1"/>
  <c r="D330" i="1"/>
  <c r="C313" i="1"/>
  <c r="C315" i="1" s="1"/>
  <c r="D315" i="1"/>
  <c r="C376" i="1"/>
  <c r="C378" i="1" s="1"/>
  <c r="D378" i="1"/>
  <c r="C325" i="1"/>
  <c r="C327" i="1" s="1"/>
  <c r="D327" i="1"/>
  <c r="C346" i="1"/>
  <c r="C348" i="1" s="1"/>
  <c r="D348" i="1"/>
  <c r="C334" i="1"/>
  <c r="C336" i="1" s="1"/>
  <c r="D336" i="1"/>
  <c r="D360" i="1"/>
  <c r="D355" i="1"/>
  <c r="D357" i="1" s="1"/>
  <c r="C373" i="1"/>
  <c r="C375" i="1" s="1"/>
  <c r="D375" i="1"/>
  <c r="C370" i="1"/>
  <c r="C372" i="1" s="1"/>
  <c r="D372" i="1"/>
  <c r="C367" i="1"/>
  <c r="C369" i="1" s="1"/>
  <c r="D369" i="1"/>
  <c r="C364" i="1"/>
  <c r="C366" i="1" s="1"/>
  <c r="D366" i="1"/>
  <c r="C361" i="1"/>
  <c r="C363" i="1" s="1"/>
  <c r="D363" i="1"/>
  <c r="D324" i="1"/>
  <c r="D319" i="1"/>
  <c r="D321" i="1" s="1"/>
  <c r="C352" i="1"/>
  <c r="C354" i="1" s="1"/>
  <c r="D354" i="1"/>
  <c r="C349" i="1"/>
  <c r="C351" i="1" s="1"/>
  <c r="D351" i="1"/>
  <c r="C337" i="1"/>
  <c r="C339" i="1" s="1"/>
  <c r="D339" i="1"/>
  <c r="D303" i="1"/>
  <c r="D298" i="1"/>
  <c r="C310" i="1"/>
  <c r="C312" i="1" s="1"/>
  <c r="D312" i="1"/>
  <c r="C307" i="1"/>
  <c r="C309" i="1" s="1"/>
  <c r="D309" i="1"/>
  <c r="C304" i="1"/>
  <c r="C306" i="1" s="1"/>
  <c r="D306" i="1"/>
  <c r="D279" i="1"/>
  <c r="D274" i="1"/>
  <c r="D276" i="1" s="1"/>
  <c r="C292" i="1"/>
  <c r="C294" i="1" s="1"/>
  <c r="D294" i="1"/>
  <c r="C289" i="1"/>
  <c r="C291" i="1" s="1"/>
  <c r="D291" i="1"/>
  <c r="C286" i="1"/>
  <c r="C288" i="1" s="1"/>
  <c r="D288" i="1"/>
  <c r="C283" i="1"/>
  <c r="C285" i="1" s="1"/>
  <c r="D285" i="1"/>
  <c r="C280" i="1"/>
  <c r="C282" i="1" s="1"/>
  <c r="D282" i="1"/>
  <c r="D228" i="1"/>
  <c r="D223" i="1"/>
  <c r="D225" i="1" s="1"/>
  <c r="C265" i="1"/>
  <c r="C267" i="1" s="1"/>
  <c r="D267" i="1"/>
  <c r="C259" i="1"/>
  <c r="C261" i="1" s="1"/>
  <c r="D261" i="1"/>
  <c r="C256" i="1"/>
  <c r="C258" i="1" s="1"/>
  <c r="D258" i="1"/>
  <c r="D211" i="1"/>
  <c r="D213" i="1" s="1"/>
  <c r="D216" i="1"/>
  <c r="C244" i="1"/>
  <c r="C246" i="1" s="1"/>
  <c r="D246" i="1"/>
  <c r="C94" i="1"/>
  <c r="C96" i="1" s="1"/>
  <c r="D96" i="1"/>
  <c r="C208" i="1"/>
  <c r="D210" i="1"/>
  <c r="C241" i="1"/>
  <c r="C243" i="1" s="1"/>
  <c r="D243" i="1"/>
  <c r="D185" i="1"/>
  <c r="C97" i="1"/>
  <c r="C99" i="1" s="1"/>
  <c r="D99" i="1"/>
  <c r="C135" i="1"/>
  <c r="D137" i="1"/>
  <c r="D131" i="1" s="1"/>
  <c r="D144" i="1"/>
  <c r="D146" i="1" s="1"/>
  <c r="C220" i="1"/>
  <c r="C222" i="1" s="1"/>
  <c r="D222" i="1"/>
  <c r="C235" i="1"/>
  <c r="C237" i="1" s="1"/>
  <c r="D237" i="1"/>
  <c r="C217" i="1"/>
  <c r="C219" i="1" s="1"/>
  <c r="D219" i="1"/>
  <c r="C247" i="1"/>
  <c r="C249" i="1" s="1"/>
  <c r="D249" i="1"/>
  <c r="C232" i="1"/>
  <c r="C234" i="1" s="1"/>
  <c r="D234" i="1"/>
  <c r="C192" i="1"/>
  <c r="C194" i="1" s="1"/>
  <c r="D194" i="1"/>
  <c r="C100" i="1"/>
  <c r="C102" i="1" s="1"/>
  <c r="D102" i="1"/>
  <c r="C81" i="1"/>
  <c r="C84" i="1"/>
  <c r="C250" i="1"/>
  <c r="C252" i="1" s="1"/>
  <c r="D252" i="1"/>
  <c r="C238" i="1"/>
  <c r="C240" i="1" s="1"/>
  <c r="D240" i="1"/>
  <c r="C229" i="1"/>
  <c r="C231" i="1" s="1"/>
  <c r="D231" i="1"/>
  <c r="D152" i="1"/>
  <c r="D147" i="1"/>
  <c r="D149" i="1" s="1"/>
  <c r="C177" i="1"/>
  <c r="C179" i="1" s="1"/>
  <c r="D179" i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21" i="1"/>
  <c r="C123" i="1" s="1"/>
  <c r="D123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4" i="1"/>
  <c r="D126" i="1" s="1"/>
  <c r="C18" i="1"/>
  <c r="C407" i="1"/>
  <c r="C409" i="1" s="1"/>
  <c r="C322" i="1"/>
  <c r="C132" i="1"/>
  <c r="C183" i="1"/>
  <c r="C72" i="1"/>
  <c r="C150" i="1"/>
  <c r="C214" i="1"/>
  <c r="C554" i="1"/>
  <c r="F611" i="1"/>
  <c r="F613" i="1" s="1"/>
  <c r="C386" i="1"/>
  <c r="C301" i="1"/>
  <c r="C226" i="1"/>
  <c r="C358" i="1"/>
  <c r="C277" i="1"/>
  <c r="C91" i="1"/>
  <c r="D207" i="1"/>
  <c r="D81" i="1"/>
  <c r="D88" i="1" s="1"/>
  <c r="E611" i="1" l="1"/>
  <c r="E613" i="1" s="1"/>
  <c r="C180" i="1"/>
  <c r="C182" i="1" s="1"/>
  <c r="D90" i="1"/>
  <c r="I611" i="1"/>
  <c r="I613" i="1" s="1"/>
  <c r="K611" i="1"/>
  <c r="K613" i="1" s="1"/>
  <c r="C551" i="1"/>
  <c r="C553" i="1" s="1"/>
  <c r="L611" i="1"/>
  <c r="L613" i="1" s="1"/>
  <c r="M611" i="1"/>
  <c r="M613" i="1" s="1"/>
  <c r="J611" i="1"/>
  <c r="J613" i="1" s="1"/>
  <c r="G611" i="1"/>
  <c r="G613" i="1" s="1"/>
  <c r="H611" i="1"/>
  <c r="H613" i="1" s="1"/>
  <c r="C88" i="1"/>
  <c r="C90" i="1" s="1"/>
  <c r="D69" i="1"/>
  <c r="D71" i="1" s="1"/>
  <c r="C556" i="1"/>
  <c r="C412" i="1"/>
  <c r="C404" i="1"/>
  <c r="C406" i="1" s="1"/>
  <c r="D300" i="1"/>
  <c r="D401" i="1"/>
  <c r="D403" i="1" s="1"/>
  <c r="C383" i="1"/>
  <c r="C385" i="1" s="1"/>
  <c r="C388" i="1"/>
  <c r="C355" i="1"/>
  <c r="C357" i="1" s="1"/>
  <c r="C360" i="1"/>
  <c r="C319" i="1"/>
  <c r="C321" i="1" s="1"/>
  <c r="C324" i="1"/>
  <c r="C298" i="1"/>
  <c r="C300" i="1" s="1"/>
  <c r="C303" i="1"/>
  <c r="C274" i="1"/>
  <c r="C276" i="1" s="1"/>
  <c r="C279" i="1"/>
  <c r="C223" i="1"/>
  <c r="C225" i="1" s="1"/>
  <c r="C216" i="1"/>
  <c r="C211" i="1"/>
  <c r="C213" i="1" s="1"/>
  <c r="C137" i="1"/>
  <c r="C144" i="1"/>
  <c r="C146" i="1" s="1"/>
  <c r="C207" i="1"/>
  <c r="C210" i="1"/>
  <c r="C134" i="1"/>
  <c r="C131" i="1" s="1"/>
  <c r="C228" i="1"/>
  <c r="C185" i="1"/>
  <c r="C147" i="1"/>
  <c r="C149" i="1" s="1"/>
  <c r="D271" i="1"/>
  <c r="D273" i="1" s="1"/>
  <c r="C152" i="1"/>
  <c r="C124" i="1"/>
  <c r="C126" i="1" s="1"/>
  <c r="C93" i="1"/>
  <c r="C74" i="1"/>
  <c r="C15" i="1"/>
  <c r="C17" i="1" s="1"/>
  <c r="C20" i="1"/>
  <c r="C401" i="1" l="1"/>
  <c r="C403" i="1" s="1"/>
  <c r="C271" i="1"/>
  <c r="C273" i="1" s="1"/>
  <c r="C69" i="1"/>
  <c r="C71" i="1" s="1"/>
  <c r="D611" i="1"/>
  <c r="D613" i="1" s="1"/>
  <c r="C611" i="1" l="1"/>
  <c r="C613" i="1" s="1"/>
  <c r="I621" i="1" l="1"/>
</calcChain>
</file>

<file path=xl/sharedStrings.xml><?xml version="1.0" encoding="utf-8"?>
<sst xmlns="http://schemas.openxmlformats.org/spreadsheetml/2006/main" count="346" uniqueCount="258">
  <si>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</si>
  <si>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</si>
  <si>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</si>
  <si>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</si>
  <si>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</si>
  <si>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</si>
  <si>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</si>
  <si>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</si>
  <si>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</si>
  <si>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</si>
  <si>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</si>
  <si>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</si>
  <si>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</si>
  <si>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</si>
  <si>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</si>
  <si>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</si>
  <si>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</si>
  <si>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</si>
  <si>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</si>
  <si>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</si>
  <si>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</si>
  <si>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</si>
  <si>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</si>
  <si>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</si>
  <si>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</si>
  <si>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</si>
  <si>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</si>
  <si>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</si>
  <si>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</si>
  <si>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</si>
  <si>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</si>
  <si>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</si>
  <si>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</si>
  <si>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</si>
  <si>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</si>
  <si>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</si>
  <si>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</si>
  <si>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</si>
  <si>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</si>
  <si>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</si>
  <si>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</si>
  <si>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</si>
  <si>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</si>
  <si>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</si>
  <si>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</si>
  <si>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</si>
  <si>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</si>
  <si>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</si>
  <si>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</si>
  <si>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</si>
  <si>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</si>
  <si>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</si>
  <si>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</si>
  <si>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</si>
  <si>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</si>
  <si>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</si>
  <si>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</si>
  <si>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</si>
  <si>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</si>
  <si>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</si>
  <si>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</si>
  <si>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</si>
  <si>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</si>
  <si>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</si>
  <si>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</si>
  <si>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</si>
  <si>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</si>
  <si>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</si>
  <si>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</si>
  <si>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</si>
  <si>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</si>
  <si>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</si>
  <si>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</si>
  <si>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</si>
  <si>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</si>
  <si>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</si>
  <si>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</si>
  <si>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</si>
  <si>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</si>
  <si>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</si>
  <si>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</si>
  <si>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</si>
  <si>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</si>
  <si>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</si>
  <si>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</si>
  <si>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</si>
  <si>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</si>
  <si>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</si>
  <si>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</si>
  <si>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</si>
  <si>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</si>
  <si>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</si>
  <si>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</si>
  <si>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</si>
  <si>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</si>
  <si>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</si>
  <si>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</si>
  <si>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</si>
  <si>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</si>
  <si>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</si>
  <si>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</si>
  <si>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</si>
  <si>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</si>
  <si>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</si>
  <si>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</si>
  <si>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</si>
  <si>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</si>
  <si>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</si>
  <si>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</si>
  <si>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</si>
  <si>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</si>
  <si>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</si>
  <si>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</si>
  <si>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</si>
  <si>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</si>
  <si>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</si>
  <si>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</si>
  <si>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</si>
  <si>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</si>
  <si>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</si>
  <si>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</si>
  <si>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</si>
  <si>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</si>
  <si>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</si>
  <si>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</si>
  <si>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</si>
  <si>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</si>
  <si>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</si>
  <si>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</si>
  <si>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</si>
  <si>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</si>
  <si>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</si>
  <si>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</si>
  <si>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</si>
  <si>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</si>
  <si>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</si>
  <si>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</si>
  <si>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</si>
  <si>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</si>
  <si>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</si>
  <si>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</si>
  <si>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</si>
  <si>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</si>
  <si>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</si>
  <si>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</si>
  <si>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</si>
  <si>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</si>
  <si>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</si>
  <si>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</si>
  <si>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</si>
  <si>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</si>
  <si>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</si>
  <si>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</si>
  <si>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</si>
  <si>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</si>
  <si>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</si>
  <si>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</si>
  <si>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</si>
  <si>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</si>
  <si>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</si>
  <si>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</si>
  <si>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</si>
  <si>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</si>
  <si>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</si>
  <si>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</si>
  <si>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</si>
  <si>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</si>
  <si>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</si>
  <si>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</si>
  <si>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</si>
  <si>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</si>
  <si>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</si>
  <si>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</si>
  <si>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</si>
  <si>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</si>
  <si>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</si>
  <si>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</si>
  <si>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</si>
  <si>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</si>
  <si>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</si>
  <si>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</si>
  <si>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</si>
  <si>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</si>
  <si>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</si>
  <si>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</si>
  <si>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</si>
  <si>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Projekts"Atver sirdi Zemgalē"</t>
  </si>
  <si>
    <t>Projekts"Veselības veicināšanna, slimību profilakse"</t>
  </si>
  <si>
    <t>Projekts"Pļavas iela 3"</t>
  </si>
  <si>
    <t>Projekts"Atelpas brīdis"</t>
  </si>
  <si>
    <t>01.111</t>
  </si>
  <si>
    <t>Sociālas palīdzības pabalsti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</si>
  <si>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</si>
  <si>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</si>
  <si>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</si>
  <si>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</si>
  <si>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</si>
  <si>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</si>
  <si>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</si>
  <si>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</si>
  <si>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</si>
  <si>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</si>
  <si>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</si>
  <si>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</si>
  <si>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</si>
  <si>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</si>
  <si>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Dienesta viesnīcas uzturēšana</t>
  </si>
  <si>
    <t>DAVV projekts 8.5.1.0/16/J/001</t>
  </si>
  <si>
    <t>09.821</t>
  </si>
  <si>
    <t>PIUAC ENI-LLB projekts</t>
  </si>
  <si>
    <t>\</t>
  </si>
  <si>
    <t>Vēlēšanu komisija</t>
  </si>
  <si>
    <t>Mūzikas skolas aprīkojums</t>
  </si>
  <si>
    <t>Līdzfinansējums centralizētās kanalizācijas pieslēgumu ierīkošanai</t>
  </si>
  <si>
    <t>Tiltu rekonstrukcija</t>
  </si>
  <si>
    <t>Procenti  4000</t>
  </si>
  <si>
    <t>Pabalsti  6000</t>
  </si>
  <si>
    <t>Transferti  7000</t>
  </si>
  <si>
    <t>Ceļu ikdienas uzturēšana</t>
  </si>
  <si>
    <t>LEADER projekti</t>
  </si>
  <si>
    <t>Dobeles kultūras nama  aprīkojums</t>
  </si>
  <si>
    <t>Kapellas uzturēšana</t>
  </si>
  <si>
    <t>PIUAC MED-CRAFT projekts</t>
  </si>
  <si>
    <t>PIUAC Tour de craft projekts</t>
  </si>
  <si>
    <t>Starpskolu strarēģiskā partnerība ERASMUS+Izglītības pārvalde</t>
  </si>
  <si>
    <t>Latvijas skolu jaunatnes dziesmu un deju svētki</t>
  </si>
  <si>
    <t>DI Dobeles novada projekts</t>
  </si>
  <si>
    <t>Ieguldījumi SIA  "Dobeles ūdens" pamatkapitālā</t>
  </si>
  <si>
    <t>Izglītības pasākumi-Skolas soma</t>
  </si>
  <si>
    <t>DOBELES NOVADA PAŠVALDĪBAS 2021.GADA PAMATBUDŽETA IZDEVUMI</t>
  </si>
  <si>
    <t>budžets 2021.gadam."</t>
  </si>
  <si>
    <t>Koordinācijas centra ierīkošana  LAT-LIT 499</t>
  </si>
  <si>
    <t>Skolas ielas pārbūve 3. kārta</t>
  </si>
  <si>
    <t>Puķu ielas seguma atjaunošana</t>
  </si>
  <si>
    <t>Sekojot Livonijas ordeņa krustniešu gājienam rietumu Zemgalē LAT-LIT-453</t>
  </si>
  <si>
    <t>Teritorijas attīstības plānošanas dok.izstrāde</t>
  </si>
  <si>
    <t>Velotrases Pamptreks izbūve Dobelē</t>
  </si>
  <si>
    <t>Dobeles pilsētas stadiona rekonstrikcija</t>
  </si>
  <si>
    <t>Remontdarbi novada iestādes (st.6605)</t>
  </si>
  <si>
    <t>Pašvaldības dzīvojumā fonda uzturēšana</t>
  </si>
  <si>
    <t>Līdzfinansējums daudzstāvu māju pagalmu remontiem</t>
  </si>
  <si>
    <t>Novada teritorijas attīstība un uzturēšana-remonti</t>
  </si>
  <si>
    <t>Projekts"TAD tālāk kopā"</t>
  </si>
  <si>
    <t>Erasmus projekts+Spodrītis PII</t>
  </si>
  <si>
    <t>Starpskolu stratēģiskā partnerība ERASMUS+Izglītības pārvalde (st.74)</t>
  </si>
  <si>
    <t>1.vsk.Erasmus+Water for life projekts</t>
  </si>
  <si>
    <t>Ģimenes asistenta pakalpojuma aprobēšana-pilotprojekts</t>
  </si>
  <si>
    <t>Atelpas brīža pakalpojums ĢAC Lejasstrazdi</t>
  </si>
  <si>
    <t>Bērzupes ERASMUS projekts-stratēģiskās skolu apmaiņas partnerības (st.72)</t>
  </si>
  <si>
    <t>Erasmus Bērzupe nr.2020-1-DL01KA 229-0816 ( st.76)</t>
  </si>
  <si>
    <t>Dobeles sākumskola-starpskolu stratēģiskā partnerība ERASMUS (st.73)</t>
  </si>
  <si>
    <t>Mākslas skola KKF Nr. 2021-1VIZM04032 (st.78)</t>
  </si>
  <si>
    <t>Ielu rekonstrukcija-būvprojekti</t>
  </si>
  <si>
    <t>Baznīcas ielas seguma pārbūve Dobelē</t>
  </si>
  <si>
    <t>Skolas ielas pārbūve Auru pagastā</t>
  </si>
  <si>
    <t>Dobeles novada domes 28.01.2021</t>
  </si>
  <si>
    <t>saistošajiem noteikumiem Nr.1</t>
  </si>
  <si>
    <t>(ar grozījumiem 30.06.2021. lēmums Nr.166/8 )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</si>
</sst>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1" fillId="0" borderId="0" xfId="0" applyFont="1" applyFill="1"/>
    <xf numFmtId="0" fontId="11" fillId="0" borderId="0" xfId="0" applyFont="1"/>
    <xf numFmtId="0" fontId="7" fillId="6" borderId="1" xfId="0" applyFont="1" applyFill="1" applyBorder="1"/>
    <xf numFmtId="0" fontId="7" fillId="6" borderId="2" xfId="0" applyFont="1" applyFill="1" applyBorder="1" applyAlignment="1">
      <alignment wrapText="1"/>
    </xf>
    <xf numFmtId="0" fontId="7" fillId="0" borderId="0" xfId="0" applyFont="1" applyFill="1" applyBorder="1"/>
    <xf numFmtId="0" fontId="15" fillId="0" borderId="2" xfId="0" applyFont="1" applyFill="1" applyBorder="1" applyAlignment="1">
      <alignment wrapText="1"/>
    </xf>
    <xf numFmtId="0" fontId="16" fillId="3" borderId="0" xfId="0" applyFont="1" applyFill="1" applyAlignment="1">
      <alignment horizontal="right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externalLink" Target="externalLinks/externalLink1.xml"/><Relationship Id="rId9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ses\GROZIJUMI\2021\1.pielikums_Pamatbudzeta_ienemumi%20_06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166" Type="http://schemas.openxmlformats.org/officeDocument/2006/relationships/revisionLog" Target="revisionLog2166.xml"/><Relationship Id="rId2140" Type="http://schemas.openxmlformats.org/officeDocument/2006/relationships/revisionLog" Target="revisionLog2140.xml"/><Relationship Id="rId2161" Type="http://schemas.openxmlformats.org/officeDocument/2006/relationships/revisionLog" Target="revisionLog2161.xml"/><Relationship Id="rId2132" Type="http://schemas.openxmlformats.org/officeDocument/2006/relationships/revisionLog" Target="revisionLog2132.xml"/><Relationship Id="rId2153" Type="http://schemas.openxmlformats.org/officeDocument/2006/relationships/revisionLog" Target="revisionLog2153.xml"/><Relationship Id="rId2148" Type="http://schemas.openxmlformats.org/officeDocument/2006/relationships/revisionLog" Target="revisionLog2148.xml"/><Relationship Id="rId2114" Type="http://schemas.openxmlformats.org/officeDocument/2006/relationships/revisionLog" Target="revisionLog2114.xml"/><Relationship Id="rId2119" Type="http://schemas.openxmlformats.org/officeDocument/2006/relationships/revisionLog" Target="revisionLog2119.xml"/><Relationship Id="rId2106" Type="http://schemas.openxmlformats.org/officeDocument/2006/relationships/revisionLog" Target="revisionLog2106.xml"/><Relationship Id="rId2127" Type="http://schemas.openxmlformats.org/officeDocument/2006/relationships/revisionLog" Target="revisionLog2127.xml"/><Relationship Id="rId2156" Type="http://schemas.openxmlformats.org/officeDocument/2006/relationships/revisionLog" Target="revisionLog2156.xml"/><Relationship Id="rId2130" Type="http://schemas.openxmlformats.org/officeDocument/2006/relationships/revisionLog" Target="revisionLog2130.xml"/><Relationship Id="rId2135" Type="http://schemas.openxmlformats.org/officeDocument/2006/relationships/revisionLog" Target="revisionLog2135.xml"/><Relationship Id="rId2151" Type="http://schemas.openxmlformats.org/officeDocument/2006/relationships/revisionLog" Target="revisionLog2151.xml"/><Relationship Id="rId2164" Type="http://schemas.openxmlformats.org/officeDocument/2006/relationships/revisionLog" Target="revisionLog2164.xml"/><Relationship Id="rId2169" Type="http://schemas.openxmlformats.org/officeDocument/2006/relationships/revisionLog" Target="revisionLog2169.xml"/><Relationship Id="rId2143" Type="http://schemas.openxmlformats.org/officeDocument/2006/relationships/revisionLog" Target="revisionLog2143.xml"/><Relationship Id="rId2122" Type="http://schemas.openxmlformats.org/officeDocument/2006/relationships/revisionLog" Target="revisionLog2122.xml"/><Relationship Id="rId2172" Type="http://schemas.openxmlformats.org/officeDocument/2006/relationships/revisionLog" Target="revisionLog3.xml"/><Relationship Id="rId2139" Type="http://schemas.openxmlformats.org/officeDocument/2006/relationships/revisionLog" Target="revisionLog2139.xml"/><Relationship Id="rId2118" Type="http://schemas.openxmlformats.org/officeDocument/2006/relationships/revisionLog" Target="revisionLog2118.xml"/><Relationship Id="rId2147" Type="http://schemas.openxmlformats.org/officeDocument/2006/relationships/revisionLog" Target="revisionLog2147.xml"/><Relationship Id="rId2134" Type="http://schemas.openxmlformats.org/officeDocument/2006/relationships/revisionLog" Target="revisionLog2134.xml"/><Relationship Id="rId2126" Type="http://schemas.openxmlformats.org/officeDocument/2006/relationships/revisionLog" Target="revisionLog2126.xml"/><Relationship Id="rId2168" Type="http://schemas.openxmlformats.org/officeDocument/2006/relationships/revisionLog" Target="revisionLog2168.xml"/><Relationship Id="rId2121" Type="http://schemas.openxmlformats.org/officeDocument/2006/relationships/revisionLog" Target="revisionLog2121.xml"/><Relationship Id="rId2155" Type="http://schemas.openxmlformats.org/officeDocument/2006/relationships/revisionLog" Target="revisionLog2155.xml"/><Relationship Id="rId2113" Type="http://schemas.openxmlformats.org/officeDocument/2006/relationships/revisionLog" Target="revisionLog2113.xml"/><Relationship Id="rId2138" Type="http://schemas.openxmlformats.org/officeDocument/2006/relationships/revisionLog" Target="revisionLog2138.xml"/><Relationship Id="rId2150" Type="http://schemas.openxmlformats.org/officeDocument/2006/relationships/revisionLog" Target="revisionLog2150.xml"/><Relationship Id="rId2117" Type="http://schemas.openxmlformats.org/officeDocument/2006/relationships/revisionLog" Target="revisionLog2117.xml"/><Relationship Id="rId2171" Type="http://schemas.openxmlformats.org/officeDocument/2006/relationships/revisionLog" Target="revisionLog2.xml"/><Relationship Id="rId2109" Type="http://schemas.openxmlformats.org/officeDocument/2006/relationships/revisionLog" Target="revisionLog2109.xml"/><Relationship Id="rId2163" Type="http://schemas.openxmlformats.org/officeDocument/2006/relationships/revisionLog" Target="revisionLog2163.xml"/><Relationship Id="rId2142" Type="http://schemas.openxmlformats.org/officeDocument/2006/relationships/revisionLog" Target="revisionLog2142.xml"/><Relationship Id="rId2167" Type="http://schemas.openxmlformats.org/officeDocument/2006/relationships/revisionLog" Target="revisionLog2167.xml"/><Relationship Id="rId2141" Type="http://schemas.openxmlformats.org/officeDocument/2006/relationships/revisionLog" Target="revisionLog2141.xml"/><Relationship Id="rId2125" Type="http://schemas.openxmlformats.org/officeDocument/2006/relationships/revisionLog" Target="revisionLog2125.xml"/><Relationship Id="rId2146" Type="http://schemas.openxmlformats.org/officeDocument/2006/relationships/revisionLog" Target="revisionLog2146.xml"/><Relationship Id="rId2159" Type="http://schemas.openxmlformats.org/officeDocument/2006/relationships/revisionLog" Target="revisionLog2159.xml"/><Relationship Id="rId2162" Type="http://schemas.openxmlformats.org/officeDocument/2006/relationships/revisionLog" Target="revisionLog2162.xml"/><Relationship Id="rId2120" Type="http://schemas.openxmlformats.org/officeDocument/2006/relationships/revisionLog" Target="revisionLog2120.xml"/><Relationship Id="rId2133" Type="http://schemas.openxmlformats.org/officeDocument/2006/relationships/revisionLog" Target="revisionLog2133.xml"/><Relationship Id="rId2154" Type="http://schemas.openxmlformats.org/officeDocument/2006/relationships/revisionLog" Target="revisionLog2154.xml"/><Relationship Id="rId2112" Type="http://schemas.openxmlformats.org/officeDocument/2006/relationships/revisionLog" Target="revisionLog2112.xml"/><Relationship Id="rId2124" Type="http://schemas.openxmlformats.org/officeDocument/2006/relationships/revisionLog" Target="revisionLog2124.xml"/><Relationship Id="rId2111" Type="http://schemas.openxmlformats.org/officeDocument/2006/relationships/revisionLog" Target="revisionLog2111.xml"/><Relationship Id="rId2116" Type="http://schemas.openxmlformats.org/officeDocument/2006/relationships/revisionLog" Target="revisionLog2116.xml"/><Relationship Id="rId2158" Type="http://schemas.openxmlformats.org/officeDocument/2006/relationships/revisionLog" Target="revisionLog2158.xml"/><Relationship Id="rId2129" Type="http://schemas.openxmlformats.org/officeDocument/2006/relationships/revisionLog" Target="revisionLog2129.xml"/><Relationship Id="rId2137" Type="http://schemas.openxmlformats.org/officeDocument/2006/relationships/revisionLog" Target="revisionLog2137.xml"/><Relationship Id="rId2170" Type="http://schemas.openxmlformats.org/officeDocument/2006/relationships/revisionLog" Target="revisionLog1.xml"/><Relationship Id="rId2145" Type="http://schemas.openxmlformats.org/officeDocument/2006/relationships/revisionLog" Target="revisionLog2145.xml"/><Relationship Id="rId2108" Type="http://schemas.openxmlformats.org/officeDocument/2006/relationships/revisionLog" Target="revisionLog2108.xml"/><Relationship Id="rId2128" Type="http://schemas.openxmlformats.org/officeDocument/2006/relationships/revisionLog" Target="revisionLog2128.xml"/><Relationship Id="rId2107" Type="http://schemas.openxmlformats.org/officeDocument/2006/relationships/revisionLog" Target="revisionLog2107.xml"/><Relationship Id="rId2144" Type="http://schemas.openxmlformats.org/officeDocument/2006/relationships/revisionLog" Target="revisionLog2144.xml"/><Relationship Id="rId2152" Type="http://schemas.openxmlformats.org/officeDocument/2006/relationships/revisionLog" Target="revisionLog2152.xml"/><Relationship Id="rId2131" Type="http://schemas.openxmlformats.org/officeDocument/2006/relationships/revisionLog" Target="revisionLog2131.xml"/><Relationship Id="rId2136" Type="http://schemas.openxmlformats.org/officeDocument/2006/relationships/revisionLog" Target="revisionLog2136.xml"/><Relationship Id="rId2115" Type="http://schemas.openxmlformats.org/officeDocument/2006/relationships/revisionLog" Target="revisionLog2115.xml"/><Relationship Id="rId2157" Type="http://schemas.openxmlformats.org/officeDocument/2006/relationships/revisionLog" Target="revisionLog2157.xml"/><Relationship Id="rId2110" Type="http://schemas.openxmlformats.org/officeDocument/2006/relationships/revisionLog" Target="revisionLog2110.xml"/><Relationship Id="rId2149" Type="http://schemas.openxmlformats.org/officeDocument/2006/relationships/revisionLog" Target="revisionLog2149.xml"/><Relationship Id="rId2165" Type="http://schemas.openxmlformats.org/officeDocument/2006/relationships/revisionLog" Target="revisionLog2165.xml"/><Relationship Id="rId2123" Type="http://schemas.openxmlformats.org/officeDocument/2006/relationships/revisionLog" Target="revisionLog2123.xml"/><Relationship Id="rId2160" Type="http://schemas.openxmlformats.org/officeDocument/2006/relationships/revisionLog" Target="revisionLog216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0F6C6B6-94D6-4308-8E4D-AD69BCC24157}" diskRevisions="1" revisionId="13986" version="5" protected="1">
  <header guid="{12BD46CF-8703-412B-A9ED-968231B66B7C}" dateTime="2021-06-07T13:53:45" maxSheetId="4" userName="Natalija Vdobčenko" r:id="rId2106">
    <sheetIdMap count="3">
      <sheetId val="1"/>
      <sheetId val="2"/>
      <sheetId val="3"/>
    </sheetIdMap>
  </header>
  <header guid="{1712AD75-9145-4898-A48D-7C3A4722D2EE}" dateTime="2021-06-07T13:55:18" maxSheetId="4" userName="Natalija Vdobčenko" r:id="rId2107" minRId="13867" maxRId="13868">
    <sheetIdMap count="3">
      <sheetId val="1"/>
      <sheetId val="2"/>
      <sheetId val="3"/>
    </sheetIdMap>
  </header>
  <header guid="{D3C10B5C-7A4E-4609-8890-A4CA3C429DBF}" dateTime="2021-06-07T14:38:42" maxSheetId="4" userName="Natalija Vdobčenko" r:id="rId2108" minRId="13869" maxRId="13871">
    <sheetIdMap count="3">
      <sheetId val="1"/>
      <sheetId val="2"/>
      <sheetId val="3"/>
    </sheetIdMap>
  </header>
  <header guid="{9B81EAA6-5051-4132-99C4-1C79B0AD7855}" dateTime="2021-06-08T08:09:44" maxSheetId="4" userName="Natalija Vdobčenko" r:id="rId2109" minRId="13872" maxRId="13874">
    <sheetIdMap count="3">
      <sheetId val="1"/>
      <sheetId val="2"/>
      <sheetId val="3"/>
    </sheetIdMap>
  </header>
  <header guid="{C527D5DC-EF33-4878-B7CF-C5C9178AAD80}" dateTime="2021-06-08T08:10:41" maxSheetId="4" userName="Natalija Vdobčenko" r:id="rId2110" minRId="13875" maxRId="13876">
    <sheetIdMap count="3">
      <sheetId val="1"/>
      <sheetId val="2"/>
      <sheetId val="3"/>
    </sheetIdMap>
  </header>
  <header guid="{173166DA-3055-4ADC-B4A8-E51DE3499A19}" dateTime="2021-06-08T09:49:54" maxSheetId="4" userName="Natalija Vdobčenko" r:id="rId2111" minRId="13877">
    <sheetIdMap count="3">
      <sheetId val="1"/>
      <sheetId val="2"/>
      <sheetId val="3"/>
    </sheetIdMap>
  </header>
  <header guid="{9B7EAA93-119F-4DCE-83C8-A634BCE79D5D}" dateTime="2021-06-08T09:50:35" maxSheetId="4" userName="Natalija Vdobčenko" r:id="rId2112" minRId="13878">
    <sheetIdMap count="3">
      <sheetId val="1"/>
      <sheetId val="2"/>
      <sheetId val="3"/>
    </sheetIdMap>
  </header>
  <header guid="{5939A651-5E7C-44EB-8171-67BCBAEF3B42}" dateTime="2021-06-08T10:31:12" maxSheetId="4" userName="Natalija Vdobčenko" r:id="rId2113" minRId="13879" maxRId="13881">
    <sheetIdMap count="3">
      <sheetId val="1"/>
      <sheetId val="2"/>
      <sheetId val="3"/>
    </sheetIdMap>
  </header>
  <header guid="{A504A213-B628-43D9-96E8-A0B1B09DC550}" dateTime="2021-06-08T10:32:26" maxSheetId="4" userName="Natalija Vdobčenko" r:id="rId2114">
    <sheetIdMap count="3">
      <sheetId val="1"/>
      <sheetId val="2"/>
      <sheetId val="3"/>
    </sheetIdMap>
  </header>
  <header guid="{D611CCF6-E357-484D-A326-0F54903C0D0F}" dateTime="2021-06-08T10:38:12" maxSheetId="4" userName="Natalija Vdobčenko" r:id="rId2115">
    <sheetIdMap count="3">
      <sheetId val="1"/>
      <sheetId val="2"/>
      <sheetId val="3"/>
    </sheetIdMap>
  </header>
  <header guid="{DF704547-43FD-4B9E-BE04-0CD0352E1BB3}" dateTime="2021-06-08T10:38:36" maxSheetId="4" userName="Natalija Vdobčenko" r:id="rId2116" minRId="13882">
    <sheetIdMap count="3">
      <sheetId val="1"/>
      <sheetId val="2"/>
      <sheetId val="3"/>
    </sheetIdMap>
  </header>
  <header guid="{1E3E0540-4FDB-48DB-91B9-D8D2DC409FC6}" dateTime="2021-06-08T11:46:28" maxSheetId="4" userName="Natalija Vdobčenko" r:id="rId2117" minRId="13883" maxRId="13885">
    <sheetIdMap count="3">
      <sheetId val="1"/>
      <sheetId val="2"/>
      <sheetId val="3"/>
    </sheetIdMap>
  </header>
  <header guid="{ED83165E-7CB6-4E81-AC5D-B1414E91E5E5}" dateTime="2021-06-08T11:57:28" maxSheetId="4" userName="Natalija Vdobčenko" r:id="rId2118" minRId="13886">
    <sheetIdMap count="3">
      <sheetId val="1"/>
      <sheetId val="2"/>
      <sheetId val="3"/>
    </sheetIdMap>
  </header>
  <header guid="{0A06E592-3AE6-4244-95A0-5E479BDB9AEE}" dateTime="2021-06-08T15:29:14" maxSheetId="4" userName="Natalija Vdobčenko" r:id="rId2119" minRId="13887" maxRId="13888">
    <sheetIdMap count="3">
      <sheetId val="1"/>
      <sheetId val="2"/>
      <sheetId val="3"/>
    </sheetIdMap>
  </header>
  <header guid="{796BFCC1-5B0E-4752-ABCA-D917822C2C6C}" dateTime="2021-06-09T08:49:34" maxSheetId="4" userName="Natalija Vdobčenko" r:id="rId2120">
    <sheetIdMap count="3">
      <sheetId val="1"/>
      <sheetId val="2"/>
      <sheetId val="3"/>
    </sheetIdMap>
  </header>
  <header guid="{9272E6C0-68BA-4AF0-8C3C-8206BA4A7CAD}" dateTime="2021-06-09T08:51:14" maxSheetId="4" userName="Natalija Vdobčenko" r:id="rId2121">
    <sheetIdMap count="3">
      <sheetId val="1"/>
      <sheetId val="2"/>
      <sheetId val="3"/>
    </sheetIdMap>
  </header>
  <header guid="{AF99A3EB-6D15-4126-A159-EFA41767F824}" dateTime="2021-06-09T08:54:05" maxSheetId="4" userName="Natalija Vdobčenko" r:id="rId2122" minRId="13889" maxRId="13897">
    <sheetIdMap count="3">
      <sheetId val="1"/>
      <sheetId val="2"/>
      <sheetId val="3"/>
    </sheetIdMap>
  </header>
  <header guid="{A8E9E23D-E282-4224-8DB8-E38F88D7831F}" dateTime="2021-06-09T09:25:04" maxSheetId="4" userName="Natalija Vdobčenko" r:id="rId2123" minRId="13898">
    <sheetIdMap count="3">
      <sheetId val="1"/>
      <sheetId val="2"/>
      <sheetId val="3"/>
    </sheetIdMap>
  </header>
  <header guid="{51F34748-DE58-4E7C-AB7E-6D14139A9B19}" dateTime="2021-06-09T09:48:38" maxSheetId="4" userName="Natalija Vdobčenko" r:id="rId2124">
    <sheetIdMap count="3">
      <sheetId val="1"/>
      <sheetId val="2"/>
      <sheetId val="3"/>
    </sheetIdMap>
  </header>
  <header guid="{F63E88DF-9B5D-479A-BBFD-F5CC178911AA}" dateTime="2021-06-09T09:54:41" maxSheetId="4" userName="Natalija Vdobčenko" r:id="rId2125" minRId="13899" maxRId="13904">
    <sheetIdMap count="3">
      <sheetId val="1"/>
      <sheetId val="2"/>
      <sheetId val="3"/>
    </sheetIdMap>
  </header>
  <header guid="{D0BCFB2B-0EC4-4377-AC64-FF686435CD63}" dateTime="2021-06-09T09:55:35" maxSheetId="4" userName="Natalija Vdobčenko" r:id="rId2126" minRId="13905" maxRId="13909">
    <sheetIdMap count="3">
      <sheetId val="1"/>
      <sheetId val="2"/>
      <sheetId val="3"/>
    </sheetIdMap>
  </header>
  <header guid="{BFB4777B-94B3-4054-B3B9-A731A73C5703}" dateTime="2021-06-09T10:16:54" maxSheetId="4" userName="Natalija Vdobčenko" r:id="rId2127" minRId="13910">
    <sheetIdMap count="3">
      <sheetId val="1"/>
      <sheetId val="2"/>
      <sheetId val="3"/>
    </sheetIdMap>
  </header>
  <header guid="{D25A0272-DFF6-478F-8F03-530A6E121B3A}" dateTime="2021-06-09T14:21:33" maxSheetId="4" userName="Natalija Vdobčenko" r:id="rId2128" minRId="13911" maxRId="13912">
    <sheetIdMap count="3">
      <sheetId val="1"/>
      <sheetId val="2"/>
      <sheetId val="3"/>
    </sheetIdMap>
  </header>
  <header guid="{3CA2C7CF-4D48-40A3-9F73-5F8D79575A75}" dateTime="2021-06-09T14:23:03" maxSheetId="4" userName="Natalija Vdobčenko" r:id="rId2129" minRId="13913" maxRId="13915">
    <sheetIdMap count="3">
      <sheetId val="1"/>
      <sheetId val="2"/>
      <sheetId val="3"/>
    </sheetIdMap>
  </header>
  <header guid="{625DBEB1-1E19-438B-B1CE-8FBCCE6ED5C8}" dateTime="2021-06-09T14:25:31" maxSheetId="4" userName="Natalija Vdobčenko" r:id="rId2130" minRId="13916" maxRId="13918">
    <sheetIdMap count="3">
      <sheetId val="1"/>
      <sheetId val="2"/>
      <sheetId val="3"/>
    </sheetIdMap>
  </header>
  <header guid="{DA8E2815-06F9-4F9C-B00D-D1BECDD22F37}" dateTime="2021-06-09T15:58:59" maxSheetId="4" userName="Natalija Vdobčenko" r:id="rId2131" minRId="13919" maxRId="13920">
    <sheetIdMap count="3">
      <sheetId val="1"/>
      <sheetId val="2"/>
      <sheetId val="3"/>
    </sheetIdMap>
  </header>
  <header guid="{FF31FC59-6F5F-4009-8F0E-C7C634C7BC3C}" dateTime="2021-06-09T16:10:18" maxSheetId="4" userName="Natalija Vdobčenko" r:id="rId2132" minRId="13921" maxRId="13924">
    <sheetIdMap count="3">
      <sheetId val="1"/>
      <sheetId val="2"/>
      <sheetId val="3"/>
    </sheetIdMap>
  </header>
  <header guid="{BBE4EF39-CBAC-4308-BAF9-6D018193FA8F}" dateTime="2021-06-10T09:14:02" maxSheetId="4" userName="Natalija Vdobčenko" r:id="rId2133" minRId="13925">
    <sheetIdMap count="3">
      <sheetId val="1"/>
      <sheetId val="2"/>
      <sheetId val="3"/>
    </sheetIdMap>
  </header>
  <header guid="{8D61DC13-7E7C-4490-A8A2-8C12FA1150F5}" dateTime="2021-06-10T09:33:29" maxSheetId="4" userName="Natalija Vdobčenko" r:id="rId2134" minRId="13926" maxRId="13928">
    <sheetIdMap count="3">
      <sheetId val="1"/>
      <sheetId val="2"/>
      <sheetId val="3"/>
    </sheetIdMap>
  </header>
  <header guid="{A1ED0A7E-5C7B-4F28-B6E1-B46AE8BE4059}" dateTime="2021-06-10T09:36:54" maxSheetId="4" userName="Natalija Vdobčenko" r:id="rId2135" minRId="13929">
    <sheetIdMap count="3">
      <sheetId val="1"/>
      <sheetId val="2"/>
      <sheetId val="3"/>
    </sheetIdMap>
  </header>
  <header guid="{5B800099-FDD5-4DB6-86AC-4389F8E2B7E7}" dateTime="2021-06-10T13:21:10" maxSheetId="4" userName="Natalija Vdobčenko" r:id="rId2136" minRId="13930" maxRId="13933">
    <sheetIdMap count="3">
      <sheetId val="1"/>
      <sheetId val="2"/>
      <sheetId val="3"/>
    </sheetIdMap>
  </header>
  <header guid="{F7921279-F8C9-40F9-905D-7440840D0F00}" dateTime="2021-06-14T13:04:46" maxSheetId="4" userName="Natalija Vdobčenko" r:id="rId2137" minRId="13934" maxRId="13936">
    <sheetIdMap count="3">
      <sheetId val="1"/>
      <sheetId val="2"/>
      <sheetId val="3"/>
    </sheetIdMap>
  </header>
  <header guid="{EDD40966-51A2-416D-8E98-9D182A976E22}" dateTime="2021-06-14T13:05:50" maxSheetId="4" userName="Natalija Vdobčenko" r:id="rId2138" minRId="13937" maxRId="13938">
    <sheetIdMap count="3">
      <sheetId val="1"/>
      <sheetId val="2"/>
      <sheetId val="3"/>
    </sheetIdMap>
  </header>
  <header guid="{FE219518-AFDA-4024-AC37-2F52D9CAFFC1}" dateTime="2021-06-14T14:55:58" maxSheetId="4" userName="Natalija Vdobčenko" r:id="rId2139" minRId="13939" maxRId="13942">
    <sheetIdMap count="3">
      <sheetId val="1"/>
      <sheetId val="2"/>
      <sheetId val="3"/>
    </sheetIdMap>
  </header>
  <header guid="{3C358355-DDF9-4537-A018-3DA591F6F0E4}" dateTime="2021-06-14T14:57:59" maxSheetId="4" userName="Natalija Vdobčenko" r:id="rId2140" minRId="13943" maxRId="13945">
    <sheetIdMap count="3">
      <sheetId val="1"/>
      <sheetId val="2"/>
      <sheetId val="3"/>
    </sheetIdMap>
  </header>
  <header guid="{3263D31A-3896-4F39-91EB-FF49DEB0F054}" dateTime="2021-06-14T15:00:19" maxSheetId="4" userName="Natalija Vdobčenko" r:id="rId2141" minRId="13946" maxRId="13948">
    <sheetIdMap count="3">
      <sheetId val="1"/>
      <sheetId val="2"/>
      <sheetId val="3"/>
    </sheetIdMap>
  </header>
  <header guid="{24F16984-61CE-466B-8D47-11CB4F856D53}" dateTime="2021-06-14T15:05:50" maxSheetId="4" userName="Natalija Vdobčenko" r:id="rId2142" minRId="13949" maxRId="13957">
    <sheetIdMap count="3">
      <sheetId val="1"/>
      <sheetId val="2"/>
      <sheetId val="3"/>
    </sheetIdMap>
  </header>
  <header guid="{D09186E3-85EC-4108-B0D6-5D013C6C44B6}" dateTime="2021-06-14T15:06:51" maxSheetId="4" userName="Natalija Vdobčenko" r:id="rId2143">
    <sheetIdMap count="3">
      <sheetId val="1"/>
      <sheetId val="2"/>
      <sheetId val="3"/>
    </sheetIdMap>
  </header>
  <header guid="{3D0082B9-15DD-43AA-835D-B8BA1EDD9951}" dateTime="2021-06-14T15:07:30" maxSheetId="4" userName="Natalija Vdobčenko" r:id="rId2144" minRId="13958">
    <sheetIdMap count="3">
      <sheetId val="1"/>
      <sheetId val="2"/>
      <sheetId val="3"/>
    </sheetIdMap>
  </header>
  <header guid="{43436AD3-8672-42A1-B514-0F9818E4585C}" dateTime="2021-06-14T15:10:23" maxSheetId="4" userName="Natalija Vdobčenko" r:id="rId2145">
    <sheetIdMap count="3">
      <sheetId val="1"/>
      <sheetId val="2"/>
      <sheetId val="3"/>
    </sheetIdMap>
  </header>
  <header guid="{A40472CF-33B6-457A-80F7-727FD2BD188D}" dateTime="2021-06-14T15:45:06" maxSheetId="4" userName="Natalija Vdobčenko" r:id="rId2146">
    <sheetIdMap count="3">
      <sheetId val="1"/>
      <sheetId val="2"/>
      <sheetId val="3"/>
    </sheetIdMap>
  </header>
  <header guid="{4E76ECE7-A7C2-4841-ACEB-D99480DC7BA3}" dateTime="2021-06-14T15:57:24" maxSheetId="4" userName="Natalija Vdobčenko" r:id="rId2147">
    <sheetIdMap count="3">
      <sheetId val="1"/>
      <sheetId val="2"/>
      <sheetId val="3"/>
    </sheetIdMap>
  </header>
  <header guid="{B81D3221-E436-426A-A04C-E89C7473315E}" dateTime="2021-06-15T08:55:35" maxSheetId="4" userName="Natalija Vdobčenko" r:id="rId2148" minRId="13959">
    <sheetIdMap count="3">
      <sheetId val="1"/>
      <sheetId val="2"/>
      <sheetId val="3"/>
    </sheetIdMap>
  </header>
  <header guid="{1D1DA049-E53C-42C2-8CB8-E41E70F75D95}" dateTime="2021-06-15T08:59:08" maxSheetId="4" userName="Natalija Vdobčenko" r:id="rId2149" minRId="13960">
    <sheetIdMap count="3">
      <sheetId val="1"/>
      <sheetId val="2"/>
      <sheetId val="3"/>
    </sheetIdMap>
  </header>
  <header guid="{5E8874B6-21CC-4B70-995D-5B83D9495FAB}" dateTime="2021-06-15T09:03:25" maxSheetId="4" userName="Natalija Vdobčenko" r:id="rId2150" minRId="13961">
    <sheetIdMap count="3">
      <sheetId val="1"/>
      <sheetId val="2"/>
      <sheetId val="3"/>
    </sheetIdMap>
  </header>
  <header guid="{FA14BEFE-80C6-402B-AD10-DCCBE5713519}" dateTime="2021-06-15T09:04:18" maxSheetId="4" userName="Natalija Vdobčenko" r:id="rId2151" minRId="13962">
    <sheetIdMap count="3">
      <sheetId val="1"/>
      <sheetId val="2"/>
      <sheetId val="3"/>
    </sheetIdMap>
  </header>
  <header guid="{38B28EB2-B241-445D-93DF-0F683804F41E}" dateTime="2021-06-15T09:11:47" maxSheetId="4" userName="Natalija Vdobčenko" r:id="rId2152" minRId="13963">
    <sheetIdMap count="3">
      <sheetId val="1"/>
      <sheetId val="2"/>
      <sheetId val="3"/>
    </sheetIdMap>
  </header>
  <header guid="{BEACA1DB-B138-40C3-8C49-2C707D1F0F69}" dateTime="2021-06-15T09:54:17" maxSheetId="4" userName="Natalija Vdobčenko" r:id="rId2153">
    <sheetIdMap count="3">
      <sheetId val="1"/>
      <sheetId val="2"/>
      <sheetId val="3"/>
    </sheetIdMap>
  </header>
  <header guid="{9362D82B-CD97-407D-BD21-FB85B01A272D}" dateTime="2021-06-15T11:44:06" maxSheetId="4" userName="Natalija Vdobčenko" r:id="rId2154" minRId="13964" maxRId="13967">
    <sheetIdMap count="3">
      <sheetId val="1"/>
      <sheetId val="2"/>
      <sheetId val="3"/>
    </sheetIdMap>
  </header>
  <header guid="{B0F3885B-304C-41CE-A5A1-CCC5FEEF09BA}" dateTime="2021-06-16T09:48:21" maxSheetId="4" userName="Natalija Vdobčenko" r:id="rId2155" minRId="13968" maxRId="13969">
    <sheetIdMap count="3">
      <sheetId val="1"/>
      <sheetId val="2"/>
      <sheetId val="3"/>
    </sheetIdMap>
  </header>
  <header guid="{4BA8D774-0F3A-4510-BB05-C247E51681B9}" dateTime="2021-06-16T09:49:25" maxSheetId="4" userName="Natalija Vdobčenko" r:id="rId2156" minRId="13970" maxRId="13971">
    <sheetIdMap count="3">
      <sheetId val="1"/>
      <sheetId val="2"/>
      <sheetId val="3"/>
    </sheetIdMap>
  </header>
  <header guid="{7166DE3D-B0E8-44F9-96A5-6B6F00D0FF51}" dateTime="2021-06-16T09:51:06" maxSheetId="4" userName="Natalija Vdobčenko" r:id="rId2157" minRId="13972">
    <sheetIdMap count="3">
      <sheetId val="1"/>
      <sheetId val="2"/>
      <sheetId val="3"/>
    </sheetIdMap>
  </header>
  <header guid="{3A63FB21-FBCF-4F39-A10D-8CFE1FD62137}" dateTime="2021-06-16T10:00:49" maxSheetId="4" userName="Natalija Vdobčenko" r:id="rId2158" minRId="13973">
    <sheetIdMap count="3">
      <sheetId val="1"/>
      <sheetId val="2"/>
      <sheetId val="3"/>
    </sheetIdMap>
  </header>
  <header guid="{21DD1940-1633-453F-AC60-5E178BFD1B29}" dateTime="2021-06-16T10:01:10" maxSheetId="4" userName="Natalija Vdobčenko" r:id="rId2159" minRId="13974">
    <sheetIdMap count="3">
      <sheetId val="1"/>
      <sheetId val="2"/>
      <sheetId val="3"/>
    </sheetIdMap>
  </header>
  <header guid="{6E45EFA3-D7D2-433B-ABD8-4BDD80D03CFA}" dateTime="2021-06-16T10:01:27" maxSheetId="4" userName="Natalija Vdobčenko" r:id="rId2160" minRId="13975">
    <sheetIdMap count="3">
      <sheetId val="1"/>
      <sheetId val="2"/>
      <sheetId val="3"/>
    </sheetIdMap>
  </header>
  <header guid="{CA178262-A691-46B3-8E54-293441E8BA94}" dateTime="2021-06-16T15:51:03" maxSheetId="4" userName="Natalija Vdobčenko" r:id="rId2161">
    <sheetIdMap count="3">
      <sheetId val="1"/>
      <sheetId val="2"/>
      <sheetId val="3"/>
    </sheetIdMap>
  </header>
  <header guid="{54FB0A05-383F-462C-B48E-1F0888D20845}" dateTime="2021-06-16T15:52:53" maxSheetId="4" userName="Natalija Vdobčenko" r:id="rId2162" minRId="13976" maxRId="13977">
    <sheetIdMap count="3">
      <sheetId val="1"/>
      <sheetId val="2"/>
      <sheetId val="3"/>
    </sheetIdMap>
  </header>
  <header guid="{FC14542F-A7F9-466C-A91E-931ED6EBC061}" dateTime="2021-06-17T09:51:08" maxSheetId="4" userName="Jolanta Kalniņa" r:id="rId2163" minRId="13978" maxRId="13979">
    <sheetIdMap count="3">
      <sheetId val="1"/>
      <sheetId val="2"/>
      <sheetId val="3"/>
    </sheetIdMap>
  </header>
  <header guid="{CDF43870-6114-4824-A1EA-A150A42334C5}" dateTime="2021-06-21T09:01:03" maxSheetId="4" userName="Natalija Vdobčenko" r:id="rId2164" minRId="13981">
    <sheetIdMap count="3">
      <sheetId val="1"/>
      <sheetId val="2"/>
      <sheetId val="3"/>
    </sheetIdMap>
  </header>
  <header guid="{757970D4-17E5-4643-B6A7-BDE600E1BE63}" dateTime="2021-06-21T09:01:37" maxSheetId="4" userName="Natalija Vdobčenko" r:id="rId2165" minRId="13982">
    <sheetIdMap count="3">
      <sheetId val="1"/>
      <sheetId val="2"/>
      <sheetId val="3"/>
    </sheetIdMap>
  </header>
  <header guid="{DCBE18C9-1570-4409-B318-1A643ACE2EE3}" dateTime="2021-06-21T09:04:17" maxSheetId="4" userName="Natalija Vdobčenko" r:id="rId2166">
    <sheetIdMap count="3">
      <sheetId val="1"/>
      <sheetId val="2"/>
      <sheetId val="3"/>
    </sheetIdMap>
  </header>
  <header guid="{1B3390FB-9E95-42E1-BA1C-8C3AC038FCD2}" dateTime="2021-06-21T09:06:50" maxSheetId="4" userName="Natalija Vdobčenko" r:id="rId2167">
    <sheetIdMap count="3">
      <sheetId val="1"/>
      <sheetId val="2"/>
      <sheetId val="3"/>
    </sheetIdMap>
  </header>
  <header guid="{09E08ACA-5F3E-4DB6-8395-8E56ACB202CD}" dateTime="2021-06-21T09:20:42" maxSheetId="4" userName="Natalija Vdobčenko" r:id="rId2168">
    <sheetIdMap count="3">
      <sheetId val="1"/>
      <sheetId val="2"/>
      <sheetId val="3"/>
    </sheetIdMap>
  </header>
  <header guid="{26C9E7B9-5632-4AFB-A76F-D3A99E935F27}" dateTime="2021-06-22T10:06:16" maxSheetId="4" userName="Dace Riterfelte" r:id="rId2169" minRId="13983">
    <sheetIdMap count="3">
      <sheetId val="1"/>
      <sheetId val="2"/>
      <sheetId val="3"/>
    </sheetIdMap>
  </header>
  <header guid="{15250231-BD2A-48EE-8AC4-8BCB15935BBA}" dateTime="2021-06-28T09:29:23" maxSheetId="4" userName="Dace Riterfelte" r:id="rId2170" minRId="13984">
    <sheetIdMap count="3">
      <sheetId val="1"/>
      <sheetId val="2"/>
      <sheetId val="3"/>
    </sheetIdMap>
  </header>
  <header guid="{485D8C4E-1CA2-4609-B377-1825EF529297}" dateTime="2021-06-28T09:29:53" maxSheetId="4" userName="Dace Riterfelte" r:id="rId2171" minRId="13985">
    <sheetIdMap count="3">
      <sheetId val="1"/>
      <sheetId val="2"/>
      <sheetId val="3"/>
    </sheetIdMap>
  </header>
  <header guid="{20F6C6B6-94D6-4308-8E4D-AD69BCC24157}" dateTime="2021-06-30T10:31:55" maxSheetId="4" userName="Dace Riterfelte" r:id="rId2172" minRId="1398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4" sId="1">
    <nc r="H209">
      <v>5000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5" sId="1">
    <oc r="G254">
      <v>82720</v>
    </oc>
    <nc r="G254">
      <v>77720</v>
    </nc>
  </rcc>
</revisions>
</file>

<file path=xl/revisions/revisionLog2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7" sId="1">
    <nc r="G459">
      <v>2500</v>
    </nc>
  </rcc>
  <rcc rId="13868" sId="1">
    <nc r="J459">
      <v>-2500</v>
    </nc>
  </rcc>
  <rcv guid="{CFE03FCF-A4D8-435A-8A9B-0544466F5A93}" action="delete"/>
  <rcv guid="{CFE03FCF-A4D8-435A-8A9B-0544466F5A93}" action="add"/>
</revisions>
</file>

<file path=xl/revisions/revisionLog2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9" sId="1">
    <nc r="E567">
      <v>-2783</v>
    </nc>
  </rcc>
  <rcc rId="13870" sId="1">
    <nc r="F567">
      <v>373</v>
    </nc>
  </rcc>
  <rcc rId="13871" sId="1">
    <nc r="G567">
      <v>2410</v>
    </nc>
  </rcc>
  <rcv guid="{CFE03FCF-A4D8-435A-8A9B-0544466F5A93}" action="delete"/>
  <rcv guid="{CFE03FCF-A4D8-435A-8A9B-0544466F5A93}" action="add"/>
</revisions>
</file>

<file path=xl/revisions/revisionLog2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2" sId="1">
    <nc r="G98">
      <v>23</v>
    </nc>
  </rcc>
  <rcc rId="13873" sId="1">
    <nc r="E98">
      <v>-215</v>
    </nc>
  </rcc>
  <rcc rId="13874" sId="1">
    <nc r="F98">
      <v>192</v>
    </nc>
  </rcc>
  <rcv guid="{CFE03FCF-A4D8-435A-8A9B-0544466F5A93}" action="delete"/>
  <rcv guid="{CFE03FCF-A4D8-435A-8A9B-0544466F5A93}" action="add"/>
</revisions>
</file>

<file path=xl/revisions/revisionLog2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5" sId="1">
    <nc r="J215">
      <v>165</v>
    </nc>
  </rcc>
  <rcc rId="13876" sId="1">
    <nc r="G218">
      <v>-165</v>
    </nc>
  </rcc>
</revisions>
</file>

<file path=xl/revisions/revisionLog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7" sId="1">
    <nc r="J172">
      <v>500</v>
    </nc>
  </rcc>
  <rcv guid="{CFE03FCF-A4D8-435A-8A9B-0544466F5A93}" action="delete"/>
  <rcv guid="{CFE03FCF-A4D8-435A-8A9B-0544466F5A93}" action="add"/>
</revisions>
</file>

<file path=xl/revisions/revisionLog2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8" sId="1">
    <nc r="G359">
      <v>-500</v>
    </nc>
  </rcc>
</revisions>
</file>

<file path=xl/revisions/revisionLog2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9" sId="1">
    <oc r="E489">
      <v>84</v>
    </oc>
    <nc r="E489">
      <v>434</v>
    </nc>
  </rcc>
  <rcc rId="13880" sId="1">
    <oc r="F489">
      <v>20</v>
    </oc>
    <nc r="F489">
      <v>120</v>
    </nc>
  </rcc>
  <rcc rId="13881" sId="1">
    <oc r="G489">
      <v>2812</v>
    </oc>
    <nc r="G489">
      <v>5699</v>
    </nc>
  </rcc>
  <rcv guid="{CFE03FCF-A4D8-435A-8A9B-0544466F5A93}" action="delete"/>
  <rcv guid="{CFE03FCF-A4D8-435A-8A9B-0544466F5A93}" action="add"/>
</revisions>
</file>

<file path=xl/revisions/revisionLog2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2" sId="1">
    <oc r="G525">
      <v>996</v>
    </oc>
    <nc r="G525">
      <v>1596</v>
    </nc>
  </rcc>
</revisions>
</file>

<file path=xl/revisions/revisionLog2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3" sId="1">
    <oc r="G218">
      <v>-165</v>
    </oc>
    <nc r="G218">
      <v>5835</v>
    </nc>
  </rcc>
  <rcc rId="13884" sId="1">
    <nc r="G212">
      <f>SUM(G215,G218,G221)</f>
    </nc>
  </rcc>
  <rcc rId="13885" sId="1">
    <nc r="J212">
      <f>SUM(J215,J218,J221)</f>
    </nc>
  </rcc>
  <rcv guid="{CFE03FCF-A4D8-435A-8A9B-0544466F5A93}" action="delete"/>
  <rcv guid="{CFE03FCF-A4D8-435A-8A9B-0544466F5A93}" action="add"/>
</revisions>
</file>

<file path=xl/revisions/revisionLog2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6" sId="1">
    <oc r="J110">
      <v>51280</v>
    </oc>
    <nc r="J110">
      <v>51800</v>
    </nc>
  </rcc>
  <rcv guid="{CFE03FCF-A4D8-435A-8A9B-0544466F5A93}" action="delete"/>
  <rcv guid="{CFE03FCF-A4D8-435A-8A9B-0544466F5A93}" action="add"/>
</revisions>
</file>

<file path=xl/revisions/revisionLog2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7" sId="1">
    <nc r="H492">
      <v>283</v>
    </nc>
  </rcc>
  <rcc rId="13888" sId="1">
    <oc r="G492">
      <v>7128</v>
    </oc>
    <nc r="G492">
      <v>6845</v>
    </nc>
  </rcc>
  <rcv guid="{CFE03FCF-A4D8-435A-8A9B-0544466F5A93}" action="delete"/>
  <rcv guid="{CFE03FCF-A4D8-435A-8A9B-0544466F5A93}" action="add"/>
</revisions>
</file>

<file path=xl/revisions/revisionLog2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89" sId="1">
    <nc r="G429">
      <v>215</v>
    </nc>
  </rcc>
  <rcc rId="13890" sId="1">
    <oc r="G408">
      <v>-9</v>
    </oc>
    <nc r="G408">
      <v>971</v>
    </nc>
  </rcc>
  <rcc rId="13891" sId="1">
    <oc r="G411">
      <v>-614</v>
    </oc>
    <nc r="G411">
      <v>198</v>
    </nc>
  </rcc>
  <rcc rId="13892" sId="1">
    <oc r="G414">
      <v>-9</v>
    </oc>
    <nc r="G414">
      <v>589</v>
    </nc>
  </rcc>
  <rcc rId="13893" sId="1">
    <oc r="G426">
      <v>37796</v>
    </oc>
    <nc r="G426">
      <v>37968</v>
    </nc>
  </rcc>
  <rcc rId="13894" sId="1">
    <nc r="G438">
      <v>1272</v>
    </nc>
  </rcc>
  <rcc rId="13895" sId="1">
    <oc r="G444">
      <v>-11716</v>
    </oc>
    <nc r="G444">
      <v>-11561</v>
    </nc>
  </rcc>
  <rcc rId="13896" sId="1">
    <nc r="G453">
      <v>261</v>
    </nc>
  </rcc>
  <rcc rId="13897" sId="1">
    <nc r="G501">
      <v>71</v>
    </nc>
  </rcc>
</revisions>
</file>

<file path=xl/revisions/revisionLog2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8" sId="1">
    <nc r="G423">
      <v>701</v>
    </nc>
  </rcc>
</revisions>
</file>

<file path=xl/revisions/revisionLog2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9" sId="1">
    <oc r="G429">
      <v>215</v>
    </oc>
    <nc r="G429">
      <v>3856</v>
    </nc>
  </rcc>
  <rcc rId="13900" sId="1">
    <oc r="G414">
      <v>589</v>
    </oc>
    <nc r="G414">
      <v>5053</v>
    </nc>
  </rcc>
  <rcc rId="13901" sId="1">
    <nc r="E435">
      <v>2400</v>
    </nc>
  </rcc>
  <rcc rId="13902" sId="1">
    <nc r="F435">
      <v>687</v>
    </nc>
  </rcc>
  <rcc rId="13903" sId="1">
    <oc r="G435">
      <v>-16</v>
    </oc>
    <nc r="G435">
      <v>8984</v>
    </nc>
  </rcc>
  <rcc rId="13904" sId="1">
    <oc r="G438">
      <v>1272</v>
    </oc>
    <nc r="G438">
      <v>3732</v>
    </nc>
  </rcc>
</revisions>
</file>

<file path=xl/revisions/revisionLog2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05" sId="1">
    <nc r="E432">
      <v>1000</v>
    </nc>
  </rcc>
  <rcc rId="13906" sId="1">
    <nc r="F432">
      <v>231</v>
    </nc>
  </rcc>
  <rcc rId="13907" sId="1">
    <oc r="E441">
      <v>741</v>
    </oc>
    <nc r="E441">
      <v>5741</v>
    </nc>
  </rcc>
  <rcc rId="13908" sId="1">
    <oc r="F441">
      <v>173</v>
    </oc>
    <nc r="F441">
      <v>1456</v>
    </nc>
  </rcc>
  <rcc rId="13909" sId="1">
    <nc r="G441">
      <v>3500</v>
    </nc>
  </rcc>
</revisions>
</file>

<file path=xl/revisions/revisionLog2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0" sId="1">
    <oc r="G426">
      <v>37968</v>
    </oc>
    <nc r="G426">
      <v>37267</v>
    </nc>
  </rcc>
  <rcv guid="{CFE03FCF-A4D8-435A-8A9B-0544466F5A93}" action="delete"/>
  <rcv guid="{CFE03FCF-A4D8-435A-8A9B-0544466F5A93}" action="add"/>
</revisions>
</file>

<file path=xl/revisions/revisionLog2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1" sId="1">
    <nc r="E561">
      <v>10000</v>
    </nc>
  </rcc>
  <rcc rId="13912" sId="1">
    <nc r="G561">
      <v>-7163</v>
    </nc>
  </rcc>
  <rcv guid="{CFE03FCF-A4D8-435A-8A9B-0544466F5A93}" action="delete"/>
  <rcv guid="{CFE03FCF-A4D8-435A-8A9B-0544466F5A93}" action="add"/>
</revisions>
</file>

<file path=xl/revisions/revisionLog2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3" sId="1">
    <oc r="I621">
      <f>'V:\Finanses\GROZIJUMI\2021\[1.pielikums_Pamatbudzeta_ienemumi _06_2021.xls]Sheet1'!$G$121-F619</f>
    </oc>
    <nc r="I621">
      <f>'V:\Finanses\GROZIJUMI\2021\[1.pielikums_Pamatbudzeta_ienemumi _06_2021.xls]Sheet1'!$G$121-F619</f>
    </nc>
  </rcc>
  <rcc rId="13914" sId="1">
    <nc r="F558">
      <v>3000</v>
    </nc>
  </rcc>
  <rcc rId="13915" sId="1">
    <nc r="G558">
      <v>-2700</v>
    </nc>
  </rcc>
</revisions>
</file>

<file path=xl/revisions/revisionLog2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6" sId="1">
    <nc r="E597">
      <v>1500</v>
    </nc>
  </rcc>
  <rcc rId="13917" sId="1">
    <nc r="F597">
      <v>400</v>
    </nc>
  </rcc>
  <rcc rId="13918" sId="1">
    <nc r="G597">
      <v>2136</v>
    </nc>
  </rcc>
</revisions>
</file>

<file path=xl/revisions/revisionLog2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19" sId="1">
    <nc r="G456">
      <v>-3500</v>
    </nc>
  </rcc>
  <rcc rId="13920" sId="1">
    <nc r="J456">
      <v>3500</v>
    </nc>
  </rcc>
  <rcv guid="{CFE03FCF-A4D8-435A-8A9B-0544466F5A93}" action="delete"/>
  <rcv guid="{CFE03FCF-A4D8-435A-8A9B-0544466F5A93}" action="add"/>
</revisions>
</file>

<file path=xl/revisions/revisionLog2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1" sId="1">
    <oc r="N411" t="inlineStr">
      <is>
        <t>930-jumts</t>
      </is>
    </oc>
    <nc r="N411" t="inlineStr">
      <is>
        <t>9575-jumts</t>
      </is>
    </nc>
  </rcc>
  <rcc rId="13922" sId="1">
    <oc r="G411">
      <v>198</v>
    </oc>
    <nc r="G411">
      <v>8843</v>
    </nc>
  </rcc>
  <rcc rId="13923" sId="1">
    <oc r="N426" t="inlineStr">
      <is>
        <t>37796-remonts</t>
      </is>
    </oc>
    <nc r="N426" t="inlineStr">
      <is>
        <t>38536-remonts</t>
      </is>
    </nc>
  </rcc>
  <rcc rId="13924" sId="1">
    <oc r="G426">
      <v>37267</v>
    </oc>
    <nc r="G426">
      <v>38007</v>
    </nc>
  </rcc>
  <rcv guid="{CFE03FCF-A4D8-435A-8A9B-0544466F5A93}" action="delete"/>
  <rcv guid="{CFE03FCF-A4D8-435A-8A9B-0544466F5A93}" action="add"/>
</revisions>
</file>

<file path=xl/revisions/revisionLog2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5" sId="1">
    <nc r="L519">
      <v>9500</v>
    </nc>
  </rcc>
  <rcv guid="{CFE03FCF-A4D8-435A-8A9B-0544466F5A93}" action="delete"/>
  <rcv guid="{CFE03FCF-A4D8-435A-8A9B-0544466F5A93}" action="add"/>
</revisions>
</file>

<file path=xl/revisions/revisionLog2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6" sId="1">
    <nc r="E510">
      <v>-5000</v>
    </nc>
  </rcc>
  <rcc rId="13927" sId="1">
    <nc r="F510">
      <v>-1205</v>
    </nc>
  </rcc>
  <rcc rId="13928" sId="1">
    <nc r="G510">
      <v>-8795</v>
    </nc>
  </rcc>
</revisions>
</file>

<file path=xl/revisions/revisionLog2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9" sId="1">
    <oc r="I621">
      <f>'V:\Finanses\GROZIJUMI\2021\[1.pielikums_Pamatbudzeta_ienemumi _06_2021.xls]Sheet1'!$G$121-F619</f>
    </oc>
    <nc r="I621">
      <f>'V:\Finanses\GROZIJUMI\2021\[1.pielikums_Pamatbudzeta_ienemumi _06_2021.xls]Sheet1'!$G$121-F619</f>
    </nc>
  </rcc>
</revisions>
</file>

<file path=xl/revisions/revisionLog2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0" sId="1">
    <nc r="G390">
      <v>12000</v>
    </nc>
  </rcc>
  <rcc rId="13931" sId="1">
    <nc r="E387">
      <v>-12000</v>
    </nc>
  </rcc>
  <rcc rId="13932" sId="1">
    <nc r="G387">
      <v>-7200</v>
    </nc>
  </rcc>
  <rcc rId="13933" sId="1">
    <nc r="H399">
      <v>7200</v>
    </nc>
  </rcc>
  <rcv guid="{CFE03FCF-A4D8-435A-8A9B-0544466F5A93}" action="delete"/>
  <rcv guid="{CFE03FCF-A4D8-435A-8A9B-0544466F5A93}" action="add"/>
</revisions>
</file>

<file path=xl/revisions/revisionLog2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4" sId="1">
    <nc r="E528">
      <v>1000</v>
    </nc>
  </rcc>
  <rcc rId="13935" sId="1">
    <nc r="F528">
      <v>240</v>
    </nc>
  </rcc>
  <rcc rId="13936" sId="1">
    <nc r="G528">
      <v>-1240</v>
    </nc>
  </rcc>
  <rcv guid="{CFE03FCF-A4D8-435A-8A9B-0544466F5A93}" action="delete"/>
  <rcv guid="{CFE03FCF-A4D8-435A-8A9B-0544466F5A93}" action="add"/>
</revisions>
</file>

<file path=xl/revisions/revisionLog2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7" sId="1">
    <nc r="G591">
      <v>1828</v>
    </nc>
  </rcc>
  <rcc rId="13938" sId="1">
    <nc r="L591">
      <v>-1828</v>
    </nc>
  </rcc>
</revisions>
</file>

<file path=xl/revisions/revisionLog2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9" sId="1">
    <oc r="B100" t="inlineStr">
      <is>
        <t>Ielu rekonstrukcija</t>
      </is>
    </oc>
    <nc r="B100" t="inlineStr">
      <is>
        <t>Ielu rekonstrukcija-būvprojekti</t>
      </is>
    </nc>
  </rcc>
  <rcc rId="13940" sId="1">
    <nc r="J101">
      <v>71000</v>
    </nc>
  </rcc>
  <rcc rId="13941" sId="1">
    <nc r="J239">
      <v>12700</v>
    </nc>
  </rcc>
  <rcc rId="13942" sId="1">
    <nc r="J205">
      <v>16400</v>
    </nc>
  </rcc>
  <rcv guid="{CFE03FCF-A4D8-435A-8A9B-0544466F5A93}" action="delete"/>
  <rcv guid="{CFE03FCF-A4D8-435A-8A9B-0544466F5A93}" action="add"/>
</revisions>
</file>

<file path=xl/revisions/revisionLog2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3" sId="1">
    <nc r="G450">
      <v>2670</v>
    </nc>
  </rcc>
  <rcc rId="13944" sId="1">
    <nc r="B112" t="inlineStr">
      <is>
        <t>Baznīcas ielas seguma pārbūve Dobelē</t>
      </is>
    </nc>
  </rcc>
  <rcc rId="13945" sId="1">
    <nc r="J113">
      <v>79334</v>
    </nc>
  </rcc>
  <rcv guid="{CFE03FCF-A4D8-435A-8A9B-0544466F5A93}" action="delete"/>
  <rcv guid="{CFE03FCF-A4D8-435A-8A9B-0544466F5A93}" action="add"/>
</revisions>
</file>

<file path=xl/revisions/revisionLog2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6" sId="1">
    <nc r="B115" t="inlineStr">
      <is>
        <t>Skolas ielas pārbūve Auru pagastā</t>
      </is>
    </nc>
  </rcc>
  <rcc rId="13947" sId="1">
    <nc r="J116">
      <v>208000</v>
    </nc>
  </rcc>
  <rcc rId="13948" sId="1">
    <oc r="J104">
      <v>-105812</v>
    </oc>
    <nc r="J104">
      <v>-99270</v>
    </nc>
  </rcc>
</revisions>
</file>

<file path=xl/revisions/revisionLog2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49" sId="1" ref="A618:XFD618" action="insertRow"/>
  <rrc rId="13950" sId="1" ref="A618:XFD618" action="insertRow"/>
  <rrc rId="13951" sId="1" ref="A618:XFD618" action="deleteRow">
    <rfmt sheetId="1" xfDxf="1" sqref="A618:XFD618" start="0" length="0">
      <dxf>
        <font>
          <b/>
          <name val="Times New Roman"/>
          <scheme val="none"/>
        </font>
      </dxf>
    </rfmt>
    <rfmt sheetId="1" sqref="A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8" start="0" length="0">
      <dxf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8" start="0" length="0">
      <dxf/>
    </rfmt>
    <rfmt sheetId="1" sqref="E618" start="0" length="0">
      <dxf/>
    </rfmt>
    <rfmt sheetId="1" sqref="F618" start="0" length="0">
      <dxf/>
    </rfmt>
    <rfmt sheetId="1" sqref="G618" start="0" length="0">
      <dxf/>
    </rfmt>
    <rfmt sheetId="1" sqref="H618" start="0" length="0">
      <dxf/>
    </rfmt>
    <rfmt sheetId="1" sqref="I618" start="0" length="0">
      <dxf/>
    </rfmt>
    <rfmt sheetId="1" sqref="J618" start="0" length="0">
      <dxf/>
    </rfmt>
    <rfmt sheetId="1" sqref="K618" start="0" length="0">
      <dxf/>
    </rfmt>
    <rfmt sheetId="1" sqref="L618" start="0" length="0">
      <dxf/>
    </rfmt>
    <rfmt sheetId="1" sqref="M618" start="0" length="0">
      <dxf/>
    </rfmt>
  </rrc>
  <rrc rId="13952" sId="1" ref="A618:XFD618" action="deleteRow">
    <rfmt sheetId="1" xfDxf="1" sqref="A618:XFD618" start="0" length="0">
      <dxf>
        <font>
          <b/>
          <name val="Times New Roman"/>
          <scheme val="none"/>
        </font>
      </dxf>
    </rfmt>
    <rfmt sheetId="1" sqref="A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18" start="0" length="0">
      <dxf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61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8" start="0" length="0">
      <dxf/>
    </rfmt>
    <rfmt sheetId="1" sqref="E618" start="0" length="0">
      <dxf/>
    </rfmt>
    <rfmt sheetId="1" sqref="F618" start="0" length="0">
      <dxf/>
    </rfmt>
    <rfmt sheetId="1" sqref="G618" start="0" length="0">
      <dxf/>
    </rfmt>
    <rfmt sheetId="1" sqref="H618" start="0" length="0">
      <dxf/>
    </rfmt>
    <rfmt sheetId="1" sqref="I618" start="0" length="0">
      <dxf/>
    </rfmt>
    <rfmt sheetId="1" sqref="J618" start="0" length="0">
      <dxf/>
    </rfmt>
    <rfmt sheetId="1" sqref="K618" start="0" length="0">
      <dxf/>
    </rfmt>
    <rfmt sheetId="1" sqref="L618" start="0" length="0">
      <dxf/>
    </rfmt>
    <rfmt sheetId="1" sqref="M618" start="0" length="0">
      <dxf/>
    </rfmt>
  </rrc>
  <rrc rId="13953" sId="1" ref="A618:XFD618" action="insertRow"/>
  <rrc rId="13954" sId="1" ref="A618:XFD618" action="insertRow"/>
  <rcc rId="13955" sId="1">
    <nc r="C619">
      <v>-169773</v>
    </nc>
  </rcc>
  <rcc rId="13956" sId="1">
    <nc r="C618">
      <v>-36905</v>
    </nc>
  </rcc>
  <rcc rId="13957" sId="1">
    <oc r="C617">
      <v>-169773</v>
    </oc>
    <nc r="C617">
      <f>C619+C618</f>
    </nc>
  </rcc>
  <rcv guid="{CFE03FCF-A4D8-435A-8A9B-0544466F5A93}" action="delete"/>
  <rcv guid="{CFE03FCF-A4D8-435A-8A9B-0544466F5A93}" action="add"/>
</revisions>
</file>

<file path=xl/revisions/revisionLog2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616:C616">
    <dxf>
      <fill>
        <patternFill patternType="solid">
          <bgColor theme="0" tint="-4.9989318521683403E-2"/>
        </patternFill>
      </fill>
    </dxf>
  </rfmt>
  <rfmt sheetId="1" sqref="A617:C617">
    <dxf>
      <fill>
        <patternFill patternType="solid">
          <bgColor theme="0" tint="-4.9989318521683403E-2"/>
        </patternFill>
      </fill>
    </dxf>
  </rfmt>
  <rfmt sheetId="1" sqref="A620:C620">
    <dxf>
      <fill>
        <patternFill patternType="solid">
          <bgColor theme="0" tint="-4.9989318521683403E-2"/>
        </patternFill>
      </fill>
    </dxf>
  </rfmt>
  <rfmt sheetId="1" sqref="A621:A622" start="0" length="0">
    <dxf>
      <border>
        <left/>
      </border>
    </dxf>
  </rfmt>
  <rfmt sheetId="1" sqref="A621:C621" start="0" length="0">
    <dxf>
      <border>
        <top/>
      </border>
    </dxf>
  </rfmt>
  <rfmt sheetId="1" sqref="C621:C622" start="0" length="0">
    <dxf>
      <border>
        <right/>
      </border>
    </dxf>
  </rfmt>
  <rfmt sheetId="1" sqref="A622:C622" start="0" length="0">
    <dxf>
      <border>
        <bottom/>
      </border>
    </dxf>
  </rfmt>
  <rfmt sheetId="1" sqref="A621:C622">
    <dxf>
      <border>
        <left/>
        <right/>
        <top/>
        <bottom/>
        <vertical/>
        <horizontal/>
      </border>
    </dxf>
  </rfmt>
  <rfmt sheetId="1" sqref="A620:C620" start="0" length="0">
    <dxf>
      <border>
        <bottom style="thin">
          <color indexed="64"/>
        </bottom>
      </border>
    </dxf>
  </rfmt>
  <rfmt sheetId="1" sqref="A620:C620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2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8" sId="1">
    <nc r="B619" t="inlineStr">
      <is>
        <t>Ieguldījumi SIA  "Dobeles ūdens" pamatkapitālā</t>
      </is>
    </nc>
  </rcc>
  <rfmt sheetId="1" sqref="B619" start="0" length="2147483647">
    <dxf>
      <font>
        <b val="0"/>
      </font>
    </dxf>
  </rfmt>
  <rfmt sheetId="1" sqref="B619" start="0" length="2147483647">
    <dxf>
      <font>
        <i/>
      </font>
    </dxf>
  </rfmt>
  <rfmt sheetId="1" sqref="B619" start="0" length="2147483647">
    <dxf>
      <font>
        <sz val="9"/>
      </font>
    </dxf>
  </rfmt>
  <rcv guid="{CFE03FCF-A4D8-435A-8A9B-0544466F5A93}" action="delete"/>
  <rcv guid="{CFE03FCF-A4D8-435A-8A9B-0544466F5A93}" action="add"/>
</revisions>
</file>

<file path=xl/revisions/revisionLog2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9" sId="1">
    <nc r="G302">
      <v>17396</v>
    </nc>
  </rcc>
  <rcv guid="{CFE03FCF-A4D8-435A-8A9B-0544466F5A93}" action="delete"/>
  <rcv guid="{CFE03FCF-A4D8-435A-8A9B-0544466F5A93}" action="add"/>
</revisions>
</file>

<file path=xl/revisions/revisionLog2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0" sId="1">
    <oc r="G218">
      <v>5835</v>
    </oc>
    <nc r="G218">
      <v>15733</v>
    </nc>
  </rcc>
</revisions>
</file>

<file path=xl/revisions/revisionLog2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1" sId="1">
    <oc r="J459">
      <v>-2500</v>
    </oc>
    <nc r="J459">
      <v>-72500</v>
    </nc>
  </rcc>
</revisions>
</file>

<file path=xl/revisions/revisionLog2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2" sId="1">
    <oc r="G254">
      <v>13695</v>
    </oc>
    <nc r="G254">
      <v>83695</v>
    </nc>
  </rcc>
</revisions>
</file>

<file path=xl/revisions/revisionLog2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3" sId="1">
    <oc r="G254">
      <v>83695</v>
    </oc>
    <nc r="G254">
      <v>148088</v>
    </nc>
  </rcc>
  <rcv guid="{CFE03FCF-A4D8-435A-8A9B-0544466F5A93}" action="delete"/>
  <rcv guid="{CFE03FCF-A4D8-435A-8A9B-0544466F5A93}" action="add"/>
</revisions>
</file>

<file path=xl/revisions/revisionLog2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4" sId="1">
    <oc r="N411" t="inlineStr">
      <is>
        <t>9575-jumts</t>
      </is>
    </oc>
    <nc r="N411"/>
  </rcc>
  <rcc rId="13965" sId="1">
    <oc r="N426" t="inlineStr">
      <is>
        <t>38536-remonts</t>
      </is>
    </oc>
    <nc r="N426"/>
  </rcc>
  <rcc rId="13966" sId="1">
    <oc r="I623">
      <f>'V:\Finanses\GROZIJUMI\2021\[1.pielikums_Pamatbudzeta_ienemumi _06_2021.xls]Sheet1'!$G$121-F621</f>
    </oc>
    <nc r="I623"/>
  </rcc>
  <rcc rId="13967" sId="1">
    <oc r="F621">
      <f>C613-C614</f>
    </oc>
    <nc r="F621"/>
  </rcc>
  <rcv guid="{CFE03FCF-A4D8-435A-8A9B-0544466F5A93}" action="delete"/>
  <rcv guid="{CFE03FCF-A4D8-435A-8A9B-0544466F5A93}" action="add"/>
</revisions>
</file>

<file path=xl/revisions/revisionLog2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8" sId="1">
    <nc r="F620">
      <f>C613-C614</f>
    </nc>
  </rcc>
  <rcc rId="13969" sId="1">
    <nc r="I621">
      <f>'V:\Finanses\GROZIJUMI\2021\[1.pielikums_Pamatbudzeta_ienemumi _06_2021.xls]Sheet1'!$G$120-F620</f>
    </nc>
  </rcc>
  <rcv guid="{CFE03FCF-A4D8-435A-8A9B-0544466F5A93}" action="delete"/>
  <rcv guid="{CFE03FCF-A4D8-435A-8A9B-0544466F5A93}" action="add"/>
</revisions>
</file>

<file path=xl/revisions/revisionLog2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0" sId="1">
    <oc r="J113">
      <v>79334</v>
    </oc>
    <nc r="J113">
      <v>79464</v>
    </nc>
  </rcc>
  <rcc rId="13971" sId="1">
    <oc r="J116">
      <v>208000</v>
    </oc>
    <nc r="J116">
      <v>208055</v>
    </nc>
  </rcc>
</revisions>
</file>

<file path=xl/revisions/revisionLog2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2" sId="1">
    <oc r="G254">
      <v>148088</v>
    </oc>
    <nc r="G254">
      <v>148060</v>
    </nc>
  </rcc>
</revisions>
</file>

<file path=xl/revisions/revisionLog2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3" sId="1">
    <oc r="M8" t="inlineStr">
      <is>
        <t>(ar grozījumiem 29.12.2020 lēmums Nr./17 )</t>
      </is>
    </oc>
    <nc r="M8" t="inlineStr">
      <is>
        <t>(ar grozījumiem 30.06.2021 lēmums Nr. )</t>
      </is>
    </nc>
  </rcc>
</revisions>
</file>

<file path=xl/revisions/revisionLog2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4" sId="1">
    <oc r="F620">
      <f>C613-C614</f>
    </oc>
    <nc r="F620"/>
  </rcc>
</revisions>
</file>

<file path=xl/revisions/revisionLog2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5" sId="1">
    <oc r="I621">
      <f>'V:\Finanses\GROZIJUMI\2021\[1.pielikums_Pamatbudzeta_ienemumi _06_2021.xls]Sheet1'!$G$120-F620</f>
    </oc>
    <nc r="I621">
      <f>'V:\Finanses\GROZIJUMI\2021\[1.pielikums_Pamatbudzeta_ienemumi _06_2021.xls]Sheet1'!$G$120-F620</f>
    </nc>
  </rcc>
</revisions>
</file>

<file path=xl/revisions/revisionLog2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6" sId="1">
    <oc r="G441">
      <v>3500</v>
    </oc>
    <nc r="G441">
      <v>3153</v>
    </nc>
  </rcc>
  <rcc rId="13977" sId="1">
    <oc r="E441">
      <v>5741</v>
    </oc>
    <nc r="E441">
      <v>6088</v>
    </nc>
  </rcc>
</revisions>
</file>

<file path=xl/revisions/revisionLog2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8" sId="1">
    <oc r="M4" t="inlineStr">
      <is>
        <t>Dobeles novada domes 30.01.2020</t>
      </is>
    </oc>
    <nc r="M4" t="inlineStr">
      <is>
        <t>Dobeles novada domes 28.01.2021</t>
      </is>
    </nc>
  </rcc>
  <rcc rId="13979" sId="1">
    <oc r="M5" t="inlineStr">
      <is>
        <t>saistošajiem noteikumiem Nr.3</t>
      </is>
    </oc>
    <nc r="M5" t="inlineStr">
      <is>
        <t>saistošajiem noteikumiem Nr.1</t>
      </is>
    </nc>
  </rcc>
  <rcv guid="{3A56BBDD-68CD-4AEA-B9E4-12391459D4C4}" action="delete"/>
  <rdn rId="0" localSheetId="1" customView="1" name="Z_3A56BBDD_68CD_4AEA_B9E4_12391459D4C4_.wvu.Rows" hidden="1" oldHidden="1">
    <formula>Sheet1!$195:$195</formula>
    <oldFormula>Sheet1!$195:$195</oldFormula>
  </rdn>
  <rcv guid="{3A56BBDD-68CD-4AEA-B9E4-12391459D4C4}" action="add"/>
</revisions>
</file>

<file path=xl/revisions/revisionLog2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1" sId="1">
    <oc r="G302">
      <v>17396</v>
    </oc>
    <nc r="G302">
      <v>82736</v>
    </nc>
  </rcc>
  <rcv guid="{CFE03FCF-A4D8-435A-8A9B-0544466F5A93}" action="delete"/>
  <rcv guid="{CFE03FCF-A4D8-435A-8A9B-0544466F5A93}" action="add"/>
</revisions>
</file>

<file path=xl/revisions/revisionLog2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2" sId="1">
    <oc r="G254">
      <v>148060</v>
    </oc>
    <nc r="G254">
      <v>82720</v>
    </nc>
  </rcc>
</revisions>
</file>

<file path=xl/revisions/revisionLog2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3" sId="1">
    <oc r="M8" t="inlineStr">
      <is>
        <t>(ar grozījumiem 30.06.2021 lēmums Nr. )</t>
      </is>
    </oc>
    <nc r="M8" t="inlineStr">
      <is>
        <t>(ar grozījumiem 30.06.2021. lēmums Nr.__/8 )</t>
      </is>
    </nc>
  </rcc>
  <rfmt sheetId="1" sqref="J8:M8" start="0" length="2147483647">
    <dxf>
      <font>
        <color auto="1"/>
      </font>
    </dxf>
  </rfmt>
  <rcv guid="{35499D88-5A13-45F6-BB9A-9766871D2604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6" sId="1">
    <oc r="M8" t="inlineStr">
      <is>
        <t>(ar grozījumiem 30.06.2021. lēmums Nr.__/8 )</t>
      </is>
    </oc>
    <nc r="M8" t="inlineStr">
      <is>
        <t>(ar grozījumiem 30.06.2021. lēmums Nr.166/8 )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tabSelected="1" topLeftCell="A7" zoomScale="130" zoomScaleNormal="130" workbookViewId="0">
      <pane ySplit="7" topLeftCell="A616" activePane="bottomLeft" state="frozen"/>
      <selection activeCell="A7" sqref="A7"/>
      <selection pane="bottomLeft" activeCell="N629" sqref="N629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13"/>
      <c r="B3" s="113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172</v>
      </c>
    </row>
    <row r="4" spans="1:13" ht="15.75" customHeight="1" x14ac:dyDescent="0.25">
      <c r="J4" s="3"/>
      <c r="M4" s="85" t="s">
        <v>255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256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173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230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10" t="s">
        <v>257</v>
      </c>
    </row>
    <row r="9" spans="1:13" s="7" customFormat="1" ht="15.75" customHeight="1" x14ac:dyDescent="0.25">
      <c r="A9" s="6"/>
      <c r="B9" s="8"/>
      <c r="C9" s="112" t="s">
        <v>229</v>
      </c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3" s="12" customFormat="1" ht="15.75" customHeight="1" x14ac:dyDescent="0.25">
      <c r="A10" s="113"/>
      <c r="B10" s="113"/>
      <c r="C10" s="113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112</v>
      </c>
      <c r="E13" s="14" t="s">
        <v>113</v>
      </c>
      <c r="F13" s="15" t="s">
        <v>114</v>
      </c>
      <c r="G13" s="16" t="s">
        <v>115</v>
      </c>
      <c r="H13" s="17" t="s">
        <v>116</v>
      </c>
      <c r="I13" s="16" t="s">
        <v>215</v>
      </c>
      <c r="J13" s="16" t="s">
        <v>117</v>
      </c>
      <c r="K13" s="16" t="s">
        <v>216</v>
      </c>
      <c r="L13" s="18" t="s">
        <v>217</v>
      </c>
      <c r="M13" s="18" t="s">
        <v>170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11" t="s">
        <v>3</v>
      </c>
      <c r="F14" s="111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2919640</v>
      </c>
      <c r="D15" s="23">
        <f t="shared" ref="D15:M15" si="0">SUM(D18,D21,D24,D27,D30,D33,D36,D39,D42,D45,D48,D51,D54,D57,D60)</f>
        <v>2001649</v>
      </c>
      <c r="E15" s="23">
        <f t="shared" si="0"/>
        <v>1620977</v>
      </c>
      <c r="F15" s="23">
        <f t="shared" si="0"/>
        <v>380672</v>
      </c>
      <c r="G15" s="23">
        <f t="shared" si="0"/>
        <v>834171</v>
      </c>
      <c r="H15" s="23">
        <f t="shared" si="0"/>
        <v>0</v>
      </c>
      <c r="I15" s="23">
        <f t="shared" si="0"/>
        <v>0</v>
      </c>
      <c r="J15" s="23">
        <f t="shared" si="0"/>
        <v>82820</v>
      </c>
      <c r="K15" s="23">
        <f t="shared" si="0"/>
        <v>0</v>
      </c>
      <c r="L15" s="23">
        <f t="shared" si="0"/>
        <v>1000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31642</v>
      </c>
      <c r="D16" s="23">
        <f t="shared" ref="D16:M16" si="1">SUM(D19,D22,D25,D28,D31,D34,D37,D40,D43,D46,D49,D52,D55,D58,D61)</f>
        <v>26461</v>
      </c>
      <c r="E16" s="23">
        <f t="shared" si="1"/>
        <v>21410</v>
      </c>
      <c r="F16" s="23">
        <f t="shared" si="1"/>
        <v>5051</v>
      </c>
      <c r="G16" s="23">
        <f t="shared" si="1"/>
        <v>1941</v>
      </c>
      <c r="H16" s="23">
        <f t="shared" si="1"/>
        <v>0</v>
      </c>
      <c r="I16" s="23">
        <f t="shared" si="1"/>
        <v>0</v>
      </c>
      <c r="J16" s="23">
        <f t="shared" si="1"/>
        <v>3240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2951282</v>
      </c>
      <c r="D17" s="23">
        <f t="shared" ref="D17:M17" si="2">SUM(D15,D16)</f>
        <v>2028110</v>
      </c>
      <c r="E17" s="23">
        <f t="shared" si="2"/>
        <v>1642387</v>
      </c>
      <c r="F17" s="23">
        <f t="shared" si="2"/>
        <v>385723</v>
      </c>
      <c r="G17" s="23">
        <f t="shared" si="2"/>
        <v>836112</v>
      </c>
      <c r="H17" s="23">
        <f t="shared" si="2"/>
        <v>0</v>
      </c>
      <c r="I17" s="23">
        <f t="shared" si="2"/>
        <v>0</v>
      </c>
      <c r="J17" s="23">
        <f t="shared" si="2"/>
        <v>86060</v>
      </c>
      <c r="K17" s="23">
        <f t="shared" si="2"/>
        <v>0</v>
      </c>
      <c r="L17" s="23">
        <f t="shared" si="2"/>
        <v>1000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1821448</v>
      </c>
      <c r="D18" s="27">
        <f t="shared" ref="D18:D121" si="3">SUM(E18:F18)</f>
        <v>1190370</v>
      </c>
      <c r="E18" s="28">
        <v>960733</v>
      </c>
      <c r="F18" s="29">
        <v>229637</v>
      </c>
      <c r="G18" s="29">
        <v>547758</v>
      </c>
      <c r="H18" s="29"/>
      <c r="I18" s="29"/>
      <c r="J18" s="29">
        <v>82320</v>
      </c>
      <c r="K18" s="27"/>
      <c r="L18" s="27">
        <v>1000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3240</v>
      </c>
      <c r="D19" s="27">
        <f>SUM(E19,F19)</f>
        <v>0</v>
      </c>
      <c r="E19" s="28"/>
      <c r="F19" s="29"/>
      <c r="G19" s="29"/>
      <c r="H19" s="29"/>
      <c r="I19" s="29"/>
      <c r="J19" s="29">
        <v>3240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1824688</v>
      </c>
      <c r="D20" s="93">
        <f t="shared" ref="D20:M20" si="4">SUM(D18,D19)</f>
        <v>1190370</v>
      </c>
      <c r="E20" s="93">
        <f t="shared" si="4"/>
        <v>960733</v>
      </c>
      <c r="F20" s="93">
        <f t="shared" si="4"/>
        <v>229637</v>
      </c>
      <c r="G20" s="93">
        <f t="shared" si="4"/>
        <v>547758</v>
      </c>
      <c r="H20" s="93">
        <f t="shared" si="4"/>
        <v>0</v>
      </c>
      <c r="I20" s="93">
        <f t="shared" si="4"/>
        <v>0</v>
      </c>
      <c r="J20" s="93">
        <f t="shared" si="4"/>
        <v>85560</v>
      </c>
      <c r="K20" s="93">
        <f t="shared" si="4"/>
        <v>0</v>
      </c>
      <c r="L20" s="93">
        <f t="shared" si="4"/>
        <v>1000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116173</v>
      </c>
      <c r="D21" s="27">
        <f t="shared" si="3"/>
        <v>112693</v>
      </c>
      <c r="E21" s="28">
        <v>95000</v>
      </c>
      <c r="F21" s="29">
        <v>17693</v>
      </c>
      <c r="G21" s="29">
        <v>3480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116173</v>
      </c>
      <c r="D23" s="93">
        <f t="shared" ref="D23:M23" si="6">SUM(D21:D22)</f>
        <v>112693</v>
      </c>
      <c r="E23" s="93">
        <f t="shared" si="6"/>
        <v>95000</v>
      </c>
      <c r="F23" s="93">
        <f t="shared" si="6"/>
        <v>17693</v>
      </c>
      <c r="G23" s="93">
        <f t="shared" si="6"/>
        <v>3480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175</v>
      </c>
      <c r="C24" s="27">
        <f t="shared" si="5"/>
        <v>89789</v>
      </c>
      <c r="D24" s="27">
        <f t="shared" si="3"/>
        <v>80089</v>
      </c>
      <c r="E24" s="28">
        <v>64802</v>
      </c>
      <c r="F24" s="29">
        <v>15287</v>
      </c>
      <c r="G24" s="29">
        <v>9700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0</v>
      </c>
      <c r="D25" s="27">
        <f>E25+F25</f>
        <v>0</v>
      </c>
      <c r="E25" s="28"/>
      <c r="F25" s="29"/>
      <c r="G25" s="29"/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89789</v>
      </c>
      <c r="D26" s="93">
        <f t="shared" ref="D26" si="7">SUM(D24:D25)</f>
        <v>80089</v>
      </c>
      <c r="E26" s="93">
        <f t="shared" ref="E26" si="8">SUM(E24:E25)</f>
        <v>64802</v>
      </c>
      <c r="F26" s="93">
        <f t="shared" ref="F26" si="9">SUM(F24:F25)</f>
        <v>15287</v>
      </c>
      <c r="G26" s="93">
        <f t="shared" ref="G26" si="10">SUM(G24:G25)</f>
        <v>9700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75493</v>
      </c>
      <c r="D27" s="27">
        <f t="shared" si="3"/>
        <v>56403</v>
      </c>
      <c r="E27" s="28">
        <v>45637</v>
      </c>
      <c r="F27" s="29">
        <v>10766</v>
      </c>
      <c r="G27" s="29">
        <v>19090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75493</v>
      </c>
      <c r="D29" s="93">
        <f t="shared" ref="D29" si="17">SUM(D27:D28)</f>
        <v>56403</v>
      </c>
      <c r="E29" s="93">
        <f t="shared" ref="E29" si="18">SUM(E27:E28)</f>
        <v>45637</v>
      </c>
      <c r="F29" s="93">
        <f t="shared" ref="F29" si="19">SUM(F27:F28)</f>
        <v>10766</v>
      </c>
      <c r="G29" s="93">
        <f t="shared" ref="G29" si="20">SUM(G27:G28)</f>
        <v>19090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60279</v>
      </c>
      <c r="D30" s="27">
        <f t="shared" si="3"/>
        <v>38604</v>
      </c>
      <c r="E30" s="28">
        <v>31235</v>
      </c>
      <c r="F30" s="29">
        <v>7369</v>
      </c>
      <c r="G30" s="29">
        <v>21675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60279</v>
      </c>
      <c r="D32" s="93">
        <f t="shared" ref="D32" si="27">SUM(D30:D31)</f>
        <v>38604</v>
      </c>
      <c r="E32" s="93">
        <f t="shared" ref="E32" si="28">SUM(E30:E31)</f>
        <v>31235</v>
      </c>
      <c r="F32" s="93">
        <f t="shared" ref="F32" si="29">SUM(F30:F31)</f>
        <v>7369</v>
      </c>
      <c r="G32" s="93">
        <f t="shared" ref="G32" si="30">SUM(G30:G31)</f>
        <v>21675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83473</v>
      </c>
      <c r="D33" s="27">
        <f t="shared" si="3"/>
        <v>70418</v>
      </c>
      <c r="E33" s="28">
        <v>56977</v>
      </c>
      <c r="F33" s="29">
        <v>13441</v>
      </c>
      <c r="G33" s="29">
        <v>13055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/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83473</v>
      </c>
      <c r="D35" s="93">
        <f t="shared" ref="D35" si="37">SUM(D33:D34)</f>
        <v>70418</v>
      </c>
      <c r="E35" s="93">
        <f t="shared" ref="E35" si="38">SUM(E33:E34)</f>
        <v>56977</v>
      </c>
      <c r="F35" s="93">
        <f t="shared" ref="F35" si="39">SUM(F33:F34)</f>
        <v>13441</v>
      </c>
      <c r="G35" s="93">
        <f t="shared" ref="G35" si="40">SUM(G33:G34)</f>
        <v>13055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104310</v>
      </c>
      <c r="D36" s="27">
        <f t="shared" si="3"/>
        <v>93045</v>
      </c>
      <c r="E36" s="28">
        <v>75285</v>
      </c>
      <c r="F36" s="29">
        <v>17760</v>
      </c>
      <c r="G36" s="29">
        <v>11265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104310</v>
      </c>
      <c r="D38" s="93">
        <f t="shared" ref="D38" si="47">SUM(D36:D37)</f>
        <v>93045</v>
      </c>
      <c r="E38" s="93">
        <f t="shared" ref="E38" si="48">SUM(E36:E37)</f>
        <v>75285</v>
      </c>
      <c r="F38" s="93">
        <f t="shared" ref="F38" si="49">SUM(F36:F37)</f>
        <v>17760</v>
      </c>
      <c r="G38" s="93">
        <f t="shared" ref="G38" si="50">SUM(G36:G37)</f>
        <v>11265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68361</v>
      </c>
      <c r="D39" s="27">
        <f t="shared" si="3"/>
        <v>44256</v>
      </c>
      <c r="E39" s="28">
        <v>35809</v>
      </c>
      <c r="F39" s="29">
        <v>8447</v>
      </c>
      <c r="G39" s="29">
        <v>23605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-2300</v>
      </c>
      <c r="D40" s="27">
        <f>E40+F40</f>
        <v>0</v>
      </c>
      <c r="E40" s="28"/>
      <c r="F40" s="29"/>
      <c r="G40" s="29">
        <v>-2300</v>
      </c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66061</v>
      </c>
      <c r="D41" s="93">
        <f t="shared" ref="D41" si="57">SUM(D39:D40)</f>
        <v>44256</v>
      </c>
      <c r="E41" s="93">
        <f t="shared" ref="E41" si="58">SUM(E39:E40)</f>
        <v>35809</v>
      </c>
      <c r="F41" s="93">
        <f t="shared" ref="F41" si="59">SUM(F39:F40)</f>
        <v>8447</v>
      </c>
      <c r="G41" s="93">
        <f t="shared" ref="G41" si="60">SUM(G39:G40)</f>
        <v>21305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109338</v>
      </c>
      <c r="D42" s="27">
        <f t="shared" si="3"/>
        <v>74653</v>
      </c>
      <c r="E42" s="28">
        <v>60404</v>
      </c>
      <c r="F42" s="29">
        <v>14249</v>
      </c>
      <c r="G42" s="29">
        <v>34685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109338</v>
      </c>
      <c r="D44" s="93">
        <f t="shared" ref="D44" si="67">SUM(D42:D43)</f>
        <v>74653</v>
      </c>
      <c r="E44" s="93">
        <f t="shared" ref="E44" si="68">SUM(E42:E43)</f>
        <v>60404</v>
      </c>
      <c r="F44" s="93">
        <f t="shared" ref="F44" si="69">SUM(F42:F43)</f>
        <v>14249</v>
      </c>
      <c r="G44" s="93">
        <f t="shared" ref="G44" si="70">SUM(G42:G43)</f>
        <v>34685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75688</v>
      </c>
      <c r="D45" s="27">
        <f t="shared" si="3"/>
        <v>64999</v>
      </c>
      <c r="E45" s="28">
        <v>52592</v>
      </c>
      <c r="F45" s="29">
        <v>12407</v>
      </c>
      <c r="G45" s="29">
        <v>10689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-879</v>
      </c>
      <c r="D46" s="27">
        <f>E46+F46</f>
        <v>0</v>
      </c>
      <c r="E46" s="28"/>
      <c r="F46" s="29"/>
      <c r="G46" s="29">
        <v>-879</v>
      </c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74809</v>
      </c>
      <c r="D47" s="93">
        <f t="shared" ref="D47" si="77">SUM(D45:D46)</f>
        <v>64999</v>
      </c>
      <c r="E47" s="93">
        <f t="shared" ref="E47" si="78">SUM(E45:E46)</f>
        <v>52592</v>
      </c>
      <c r="F47" s="93">
        <f t="shared" ref="F47" si="79">SUM(F45:F46)</f>
        <v>12407</v>
      </c>
      <c r="G47" s="93">
        <f t="shared" ref="G47" si="80">SUM(G45:G46)</f>
        <v>9810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103643</v>
      </c>
      <c r="D48" s="27">
        <f t="shared" si="3"/>
        <v>75323</v>
      </c>
      <c r="E48" s="28">
        <v>60946</v>
      </c>
      <c r="F48" s="29">
        <v>14377</v>
      </c>
      <c r="G48" s="29">
        <v>28320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103643</v>
      </c>
      <c r="D50" s="93">
        <f t="shared" ref="D50" si="87">SUM(D48:D49)</f>
        <v>75323</v>
      </c>
      <c r="E50" s="93">
        <f t="shared" ref="E50" si="88">SUM(E48:E49)</f>
        <v>60946</v>
      </c>
      <c r="F50" s="93">
        <f t="shared" ref="F50" si="89">SUM(F48:F49)</f>
        <v>14377</v>
      </c>
      <c r="G50" s="93">
        <f t="shared" ref="G50" si="90">SUM(G48:G49)</f>
        <v>28320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62862</v>
      </c>
      <c r="D51" s="27">
        <f t="shared" si="3"/>
        <v>38152</v>
      </c>
      <c r="E51" s="28">
        <v>30870</v>
      </c>
      <c r="F51" s="29">
        <v>7282</v>
      </c>
      <c r="G51" s="29">
        <v>24710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/>
      <c r="F52" s="29"/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62862</v>
      </c>
      <c r="D53" s="93">
        <f t="shared" ref="D53" si="97">SUM(D51:D52)</f>
        <v>38152</v>
      </c>
      <c r="E53" s="93">
        <f t="shared" ref="E53" si="98">SUM(E51:E52)</f>
        <v>30870</v>
      </c>
      <c r="F53" s="93">
        <f t="shared" ref="F53" si="99">SUM(F51:F52)</f>
        <v>7282</v>
      </c>
      <c r="G53" s="93">
        <f t="shared" ref="G53" si="100">SUM(G51:G52)</f>
        <v>24710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53883</v>
      </c>
      <c r="D54" s="29">
        <f t="shared" si="3"/>
        <v>40398</v>
      </c>
      <c r="E54" s="28">
        <v>32687</v>
      </c>
      <c r="F54" s="29">
        <v>7711</v>
      </c>
      <c r="G54" s="29">
        <v>13485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53883</v>
      </c>
      <c r="D56" s="93">
        <f t="shared" ref="D56" si="107">SUM(D54:D55)</f>
        <v>40398</v>
      </c>
      <c r="E56" s="93">
        <f t="shared" ref="E56" si="108">SUM(E54:E55)</f>
        <v>32687</v>
      </c>
      <c r="F56" s="93">
        <f t="shared" ref="F56" si="109">SUM(F54:F55)</f>
        <v>7711</v>
      </c>
      <c r="G56" s="93">
        <f t="shared" ref="G56" si="110">SUM(G54:G55)</f>
        <v>13485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168</v>
      </c>
      <c r="C57" s="27">
        <f t="shared" si="5"/>
        <v>69900</v>
      </c>
      <c r="D57" s="27">
        <f t="shared" si="3"/>
        <v>0</v>
      </c>
      <c r="E57" s="30"/>
      <c r="F57" s="27"/>
      <c r="G57" s="27">
        <v>69900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69900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69900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190</v>
      </c>
      <c r="B60" s="25" t="s">
        <v>211</v>
      </c>
      <c r="C60" s="27">
        <f t="shared" si="5"/>
        <v>25000</v>
      </c>
      <c r="D60" s="27">
        <f t="shared" si="3"/>
        <v>22246</v>
      </c>
      <c r="E60" s="30">
        <v>18000</v>
      </c>
      <c r="F60" s="27">
        <v>4246</v>
      </c>
      <c r="G60" s="27">
        <v>2754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31581</v>
      </c>
      <c r="D61" s="27">
        <f>E61+F61</f>
        <v>26461</v>
      </c>
      <c r="E61" s="28">
        <v>21410</v>
      </c>
      <c r="F61" s="29">
        <v>5051</v>
      </c>
      <c r="G61" s="29">
        <v>5120</v>
      </c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56581</v>
      </c>
      <c r="D62" s="93">
        <f t="shared" ref="D62" si="127">SUM(D60:D61)</f>
        <v>48707</v>
      </c>
      <c r="E62" s="93">
        <f t="shared" ref="E62" si="128">SUM(E60:E61)</f>
        <v>39410</v>
      </c>
      <c r="F62" s="93">
        <f t="shared" ref="F62" si="129">SUM(F60:F61)</f>
        <v>9297</v>
      </c>
      <c r="G62" s="93">
        <f t="shared" ref="G62" si="130">SUM(G60:G61)</f>
        <v>7874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90</v>
      </c>
      <c r="B63" s="33" t="s">
        <v>91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65000</v>
      </c>
      <c r="H63" s="29"/>
      <c r="I63" s="29">
        <v>5000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65000</v>
      </c>
      <c r="H65" s="93">
        <f t="shared" ref="H65" si="141">SUM(H63:H64)</f>
        <v>0</v>
      </c>
      <c r="I65" s="93">
        <f t="shared" ref="I65" si="142">SUM(I63:I64)</f>
        <v>5000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93</v>
      </c>
      <c r="B66" s="33" t="s">
        <v>94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0</v>
      </c>
      <c r="D67" s="27">
        <f>E67+F67</f>
        <v>0</v>
      </c>
      <c r="E67" s="28"/>
      <c r="F67" s="29"/>
      <c r="G67" s="29"/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250000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250000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118</v>
      </c>
      <c r="B69" s="35" t="s">
        <v>119</v>
      </c>
      <c r="C69" s="23">
        <f t="shared" ref="C69:M70" si="148">C66+C63+C15</f>
        <v>3239640</v>
      </c>
      <c r="D69" s="23">
        <f t="shared" si="148"/>
        <v>2001649</v>
      </c>
      <c r="E69" s="23">
        <f t="shared" si="148"/>
        <v>1620977</v>
      </c>
      <c r="F69" s="23">
        <f t="shared" si="148"/>
        <v>380672</v>
      </c>
      <c r="G69" s="23">
        <f t="shared" si="148"/>
        <v>1149171</v>
      </c>
      <c r="H69" s="23">
        <f t="shared" si="148"/>
        <v>0</v>
      </c>
      <c r="I69" s="23">
        <f t="shared" si="148"/>
        <v>5000</v>
      </c>
      <c r="J69" s="23">
        <f t="shared" si="148"/>
        <v>82820</v>
      </c>
      <c r="K69" s="23">
        <f t="shared" si="148"/>
        <v>0</v>
      </c>
      <c r="L69" s="23">
        <f t="shared" si="148"/>
        <v>1000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31642</v>
      </c>
      <c r="D70" s="23">
        <f t="shared" si="148"/>
        <v>26461</v>
      </c>
      <c r="E70" s="23">
        <f t="shared" si="148"/>
        <v>21410</v>
      </c>
      <c r="F70" s="23">
        <f t="shared" si="148"/>
        <v>5051</v>
      </c>
      <c r="G70" s="23">
        <f t="shared" si="148"/>
        <v>1941</v>
      </c>
      <c r="H70" s="23">
        <f t="shared" si="148"/>
        <v>0</v>
      </c>
      <c r="I70" s="23">
        <f t="shared" si="148"/>
        <v>0</v>
      </c>
      <c r="J70" s="23">
        <f t="shared" si="148"/>
        <v>3240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3271282</v>
      </c>
      <c r="D71" s="95">
        <f t="shared" ref="D71:M71" si="149">SUM(D69,D70)</f>
        <v>2028110</v>
      </c>
      <c r="E71" s="95">
        <f t="shared" si="149"/>
        <v>1642387</v>
      </c>
      <c r="F71" s="95">
        <f t="shared" si="149"/>
        <v>385723</v>
      </c>
      <c r="G71" s="95">
        <f t="shared" si="149"/>
        <v>1151112</v>
      </c>
      <c r="H71" s="95">
        <f t="shared" si="149"/>
        <v>0</v>
      </c>
      <c r="I71" s="95">
        <f t="shared" si="149"/>
        <v>5000</v>
      </c>
      <c r="J71" s="95">
        <f t="shared" si="149"/>
        <v>86060</v>
      </c>
      <c r="K71" s="95">
        <f t="shared" si="149"/>
        <v>0</v>
      </c>
      <c r="L71" s="95">
        <f t="shared" si="149"/>
        <v>1000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26" t="s">
        <v>19</v>
      </c>
      <c r="C72" s="34">
        <f>SUM(D72,G72,H72:M72)</f>
        <v>341565</v>
      </c>
      <c r="D72" s="34">
        <f t="shared" si="3"/>
        <v>288386</v>
      </c>
      <c r="E72" s="36">
        <v>229685</v>
      </c>
      <c r="F72" s="34">
        <v>58701</v>
      </c>
      <c r="G72" s="34">
        <v>50539</v>
      </c>
      <c r="H72" s="34"/>
      <c r="I72" s="34"/>
      <c r="J72" s="34">
        <v>2640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6766</v>
      </c>
      <c r="D73" s="27">
        <f>SUM(E73,F73)</f>
        <v>6766</v>
      </c>
      <c r="E73" s="28">
        <v>5326</v>
      </c>
      <c r="F73" s="29">
        <v>1440</v>
      </c>
      <c r="G73" s="29"/>
      <c r="H73" s="27"/>
      <c r="I73" s="27"/>
      <c r="J73" s="27"/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348331</v>
      </c>
      <c r="D74" s="95">
        <f t="shared" ref="D74" si="150">SUM(D72:D73)</f>
        <v>295152</v>
      </c>
      <c r="E74" s="95">
        <f t="shared" ref="E74" si="151">SUM(E72:E73)</f>
        <v>235011</v>
      </c>
      <c r="F74" s="95">
        <f t="shared" ref="F74" si="152">SUM(F72:F73)</f>
        <v>60141</v>
      </c>
      <c r="G74" s="95">
        <f t="shared" ref="G74" si="153">SUM(G72:G73)</f>
        <v>50539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2640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33" t="s">
        <v>231</v>
      </c>
      <c r="C75" s="34">
        <f>SUM(D75,G75,H75:M75)</f>
        <v>146424</v>
      </c>
      <c r="D75" s="34">
        <f t="shared" ref="D75" si="160">SUM(E75:F75)</f>
        <v>7415</v>
      </c>
      <c r="E75" s="36">
        <v>6000</v>
      </c>
      <c r="F75" s="34">
        <v>1415</v>
      </c>
      <c r="G75" s="34">
        <v>27009</v>
      </c>
      <c r="H75" s="34"/>
      <c r="I75" s="34"/>
      <c r="J75" s="34">
        <v>112000</v>
      </c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0</v>
      </c>
      <c r="D76" s="27">
        <f>SUM(E76,F76)</f>
        <v>0</v>
      </c>
      <c r="E76" s="28"/>
      <c r="F76" s="29"/>
      <c r="G76" s="29"/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 t="shared" ref="C77:M77" si="161">SUM(C75:C76)</f>
        <v>146424</v>
      </c>
      <c r="D77" s="95">
        <f t="shared" si="161"/>
        <v>7415</v>
      </c>
      <c r="E77" s="95">
        <f t="shared" si="161"/>
        <v>6000</v>
      </c>
      <c r="F77" s="95">
        <f t="shared" si="161"/>
        <v>1415</v>
      </c>
      <c r="G77" s="95">
        <f t="shared" si="161"/>
        <v>27009</v>
      </c>
      <c r="H77" s="95">
        <f t="shared" si="161"/>
        <v>0</v>
      </c>
      <c r="I77" s="95">
        <f t="shared" si="161"/>
        <v>0</v>
      </c>
      <c r="J77" s="95">
        <f t="shared" si="161"/>
        <v>112000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13.5" customHeight="1" x14ac:dyDescent="0.2">
      <c r="A78" s="32" t="s">
        <v>18</v>
      </c>
      <c r="B78" s="26"/>
      <c r="C78" s="34">
        <f>SUM(D78,G78,H78:M78)</f>
        <v>0</v>
      </c>
      <c r="D78" s="34">
        <f t="shared" ref="D78" si="162">SUM(E78:F78)</f>
        <v>0</v>
      </c>
      <c r="E78" s="36"/>
      <c r="F78" s="34"/>
      <c r="G78" s="34"/>
      <c r="H78" s="34"/>
      <c r="I78" s="34"/>
      <c r="J78" s="34"/>
      <c r="K78" s="34"/>
      <c r="L78" s="34"/>
      <c r="M78" s="34"/>
    </row>
    <row r="79" spans="1:13" s="7" customFormat="1" ht="13.5" customHeight="1" x14ac:dyDescent="0.2">
      <c r="A79" s="25"/>
      <c r="B79" s="25"/>
      <c r="C79" s="27">
        <f>D79+G79+H79+I79+J79+K79+L79+M79</f>
        <v>0</v>
      </c>
      <c r="D79" s="27">
        <f>SUM(E79,F79)</f>
        <v>0</v>
      </c>
      <c r="E79" s="28"/>
      <c r="F79" s="29"/>
      <c r="G79" s="29"/>
      <c r="H79" s="27"/>
      <c r="I79" s="27"/>
      <c r="J79" s="27"/>
      <c r="K79" s="27"/>
      <c r="L79" s="27"/>
      <c r="M79" s="27"/>
    </row>
    <row r="80" spans="1:13" s="7" customFormat="1" ht="15.75" customHeight="1" x14ac:dyDescent="0.2">
      <c r="A80" s="92"/>
      <c r="B80" s="92"/>
      <c r="C80" s="95">
        <f t="shared" ref="C80:M80" si="163">SUM(C78:C79)</f>
        <v>0</v>
      </c>
      <c r="D80" s="95">
        <f t="shared" si="163"/>
        <v>0</v>
      </c>
      <c r="E80" s="95">
        <f t="shared" si="163"/>
        <v>0</v>
      </c>
      <c r="F80" s="95">
        <f t="shared" si="163"/>
        <v>0</v>
      </c>
      <c r="G80" s="95">
        <f t="shared" si="163"/>
        <v>0</v>
      </c>
      <c r="H80" s="95">
        <f t="shared" si="163"/>
        <v>0</v>
      </c>
      <c r="I80" s="95">
        <f t="shared" si="163"/>
        <v>0</v>
      </c>
      <c r="J80" s="95">
        <f t="shared" si="163"/>
        <v>0</v>
      </c>
      <c r="K80" s="95">
        <f t="shared" si="163"/>
        <v>0</v>
      </c>
      <c r="L80" s="95">
        <f t="shared" si="163"/>
        <v>0</v>
      </c>
      <c r="M80" s="95">
        <f t="shared" si="163"/>
        <v>0</v>
      </c>
    </row>
    <row r="81" spans="1:13" s="7" customFormat="1" ht="24" customHeight="1" x14ac:dyDescent="0.2">
      <c r="A81" s="35" t="s">
        <v>20</v>
      </c>
      <c r="B81" s="35" t="s">
        <v>21</v>
      </c>
      <c r="C81" s="23">
        <f>SUM(C82)</f>
        <v>32926</v>
      </c>
      <c r="D81" s="23">
        <f t="shared" ref="D81:M81" si="164">SUM(D82)</f>
        <v>0</v>
      </c>
      <c r="E81" s="23">
        <f t="shared" si="164"/>
        <v>0</v>
      </c>
      <c r="F81" s="23">
        <f t="shared" si="164"/>
        <v>0</v>
      </c>
      <c r="G81" s="23">
        <f t="shared" si="164"/>
        <v>32926</v>
      </c>
      <c r="H81" s="23">
        <f t="shared" si="164"/>
        <v>0</v>
      </c>
      <c r="I81" s="23">
        <f t="shared" si="164"/>
        <v>0</v>
      </c>
      <c r="J81" s="23">
        <f t="shared" si="164"/>
        <v>0</v>
      </c>
      <c r="K81" s="23">
        <f t="shared" si="164"/>
        <v>0</v>
      </c>
      <c r="L81" s="23">
        <f t="shared" si="164"/>
        <v>0</v>
      </c>
      <c r="M81" s="23">
        <f t="shared" si="164"/>
        <v>0</v>
      </c>
    </row>
    <row r="82" spans="1:13" s="7" customFormat="1" ht="15.75" customHeight="1" x14ac:dyDescent="0.2">
      <c r="A82" s="32"/>
      <c r="B82" s="26" t="s">
        <v>133</v>
      </c>
      <c r="C82" s="29">
        <f>SUM(D82,G82,H82:M82)</f>
        <v>32926</v>
      </c>
      <c r="D82" s="29">
        <f>E82+F82</f>
        <v>0</v>
      </c>
      <c r="E82" s="34"/>
      <c r="F82" s="34"/>
      <c r="G82" s="27">
        <v>32926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32926</v>
      </c>
      <c r="D84" s="95">
        <f t="shared" ref="D84" si="165">SUM(D82:D83)</f>
        <v>0</v>
      </c>
      <c r="E84" s="95">
        <f t="shared" ref="E84" si="166">SUM(E82:E83)</f>
        <v>0</v>
      </c>
      <c r="F84" s="95">
        <f t="shared" ref="F84" si="167">SUM(F82:F83)</f>
        <v>0</v>
      </c>
      <c r="G84" s="95">
        <f t="shared" ref="G84" si="168">SUM(G82:G83)</f>
        <v>32926</v>
      </c>
      <c r="H84" s="95">
        <f t="shared" ref="H84" si="169">SUM(H82:H83)</f>
        <v>0</v>
      </c>
      <c r="I84" s="95">
        <f t="shared" ref="I84" si="170">SUM(I82:I83)</f>
        <v>0</v>
      </c>
      <c r="J84" s="95">
        <f t="shared" ref="J84" si="171">SUM(J82:J83)</f>
        <v>0</v>
      </c>
      <c r="K84" s="95">
        <f t="shared" ref="K84" si="172">SUM(K82:K83)</f>
        <v>0</v>
      </c>
      <c r="L84" s="95">
        <f t="shared" ref="L84" si="173">SUM(L82:L83)</f>
        <v>0</v>
      </c>
      <c r="M84" s="95">
        <f t="shared" ref="M84" si="174">SUM(M82:M83)</f>
        <v>0</v>
      </c>
    </row>
    <row r="85" spans="1:13" s="7" customFormat="1" ht="15.75" customHeight="1" x14ac:dyDescent="0.2">
      <c r="A85" s="32" t="s">
        <v>22</v>
      </c>
      <c r="B85" s="32" t="s">
        <v>23</v>
      </c>
      <c r="C85" s="34">
        <f>SUM(D85,G85,H85:M85)</f>
        <v>165190</v>
      </c>
      <c r="D85" s="34">
        <f>E85+F85</f>
        <v>151165</v>
      </c>
      <c r="E85" s="37">
        <v>122069</v>
      </c>
      <c r="F85" s="37">
        <v>29096</v>
      </c>
      <c r="G85" s="34">
        <v>14025</v>
      </c>
      <c r="H85" s="34"/>
      <c r="I85" s="34"/>
      <c r="J85" s="34"/>
      <c r="K85" s="34"/>
      <c r="L85" s="34"/>
      <c r="M85" s="34"/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/>
      <c r="F86" s="29"/>
      <c r="G86" s="29"/>
      <c r="H86" s="27"/>
      <c r="I86" s="27"/>
      <c r="J86" s="27"/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165190</v>
      </c>
      <c r="D87" s="95">
        <f t="shared" ref="D87" si="175">SUM(D85:D86)</f>
        <v>151165</v>
      </c>
      <c r="E87" s="95">
        <f t="shared" ref="E87" si="176">SUM(E85:E86)</f>
        <v>122069</v>
      </c>
      <c r="F87" s="95">
        <f t="shared" ref="F87" si="177">SUM(F85:F86)</f>
        <v>29096</v>
      </c>
      <c r="G87" s="95">
        <f t="shared" ref="G87" si="178">SUM(G85:G86)</f>
        <v>14025</v>
      </c>
      <c r="H87" s="95">
        <f t="shared" ref="H87" si="179">SUM(H85:H86)</f>
        <v>0</v>
      </c>
      <c r="I87" s="95">
        <f t="shared" ref="I87" si="180">SUM(I85:I86)</f>
        <v>0</v>
      </c>
      <c r="J87" s="95">
        <f t="shared" ref="J87" si="181">SUM(J85:J86)</f>
        <v>0</v>
      </c>
      <c r="K87" s="95">
        <f t="shared" ref="K87" si="182">SUM(K85:K86)</f>
        <v>0</v>
      </c>
      <c r="L87" s="95">
        <f t="shared" ref="L87" si="183">SUM(L85:L86)</f>
        <v>0</v>
      </c>
      <c r="M87" s="95">
        <f t="shared" ref="M87" si="184">SUM(M85:M86)</f>
        <v>0</v>
      </c>
    </row>
    <row r="88" spans="1:13" s="7" customFormat="1" ht="15.75" customHeight="1" x14ac:dyDescent="0.2">
      <c r="A88" s="35" t="s">
        <v>120</v>
      </c>
      <c r="B88" s="35" t="s">
        <v>119</v>
      </c>
      <c r="C88" s="23">
        <f>SUM(C72,C75,C81,C85)</f>
        <v>686105</v>
      </c>
      <c r="D88" s="23">
        <f>SUM(D72,D75,D81,D85)</f>
        <v>446966</v>
      </c>
      <c r="E88" s="23">
        <f>SUM(E72,E75,E81,E85)</f>
        <v>357754</v>
      </c>
      <c r="F88" s="23">
        <f>SUM(F72,F81,F75,F85)</f>
        <v>89212</v>
      </c>
      <c r="G88" s="23">
        <f>SUM(G72,G75,G81,G85)</f>
        <v>124499</v>
      </c>
      <c r="H88" s="23">
        <f t="shared" ref="H88:M88" si="185">SUM(H72,H75,H81,H85)</f>
        <v>0</v>
      </c>
      <c r="I88" s="23">
        <f t="shared" si="185"/>
        <v>0</v>
      </c>
      <c r="J88" s="23">
        <f t="shared" si="185"/>
        <v>114640</v>
      </c>
      <c r="K88" s="23">
        <f t="shared" si="185"/>
        <v>0</v>
      </c>
      <c r="L88" s="23">
        <f t="shared" si="185"/>
        <v>0</v>
      </c>
      <c r="M88" s="23">
        <f t="shared" si="185"/>
        <v>0</v>
      </c>
    </row>
    <row r="89" spans="1:13" s="7" customFormat="1" ht="15.75" customHeight="1" x14ac:dyDescent="0.2">
      <c r="A89" s="25"/>
      <c r="B89" s="25"/>
      <c r="C89" s="27">
        <f>D89+G89+H89+I89+J89+K89+L89+M89</f>
        <v>6766</v>
      </c>
      <c r="D89" s="27">
        <f>SUM(E89,F89)</f>
        <v>6766</v>
      </c>
      <c r="E89" s="28">
        <f>SUM(E73,E76,E79,E83,E86)</f>
        <v>5326</v>
      </c>
      <c r="F89" s="28">
        <f t="shared" ref="F89:M89" si="186">SUM(F73,F76,F79,F83,F86)</f>
        <v>1440</v>
      </c>
      <c r="G89" s="28">
        <f t="shared" si="186"/>
        <v>0</v>
      </c>
      <c r="H89" s="28">
        <f t="shared" si="186"/>
        <v>0</v>
      </c>
      <c r="I89" s="28">
        <f t="shared" si="186"/>
        <v>0</v>
      </c>
      <c r="J89" s="28">
        <f t="shared" si="186"/>
        <v>0</v>
      </c>
      <c r="K89" s="28">
        <f t="shared" si="186"/>
        <v>0</v>
      </c>
      <c r="L89" s="28">
        <f t="shared" si="186"/>
        <v>0</v>
      </c>
      <c r="M89" s="28">
        <f t="shared" si="186"/>
        <v>0</v>
      </c>
    </row>
    <row r="90" spans="1:13" s="7" customFormat="1" ht="15.75" customHeight="1" x14ac:dyDescent="0.2">
      <c r="A90" s="92"/>
      <c r="B90" s="92"/>
      <c r="C90" s="95">
        <f>SUM(C88:C89)</f>
        <v>692871</v>
      </c>
      <c r="D90" s="95">
        <f t="shared" ref="D90" si="187">SUM(D88:D89)</f>
        <v>453732</v>
      </c>
      <c r="E90" s="95">
        <f t="shared" ref="E90:M90" si="188">SUM(E88:E89)</f>
        <v>363080</v>
      </c>
      <c r="F90" s="95">
        <f t="shared" si="188"/>
        <v>90652</v>
      </c>
      <c r="G90" s="95">
        <f t="shared" si="188"/>
        <v>124499</v>
      </c>
      <c r="H90" s="95">
        <f t="shared" si="188"/>
        <v>0</v>
      </c>
      <c r="I90" s="95">
        <f t="shared" si="188"/>
        <v>0</v>
      </c>
      <c r="J90" s="95">
        <f t="shared" si="188"/>
        <v>114640</v>
      </c>
      <c r="K90" s="95">
        <f t="shared" si="188"/>
        <v>0</v>
      </c>
      <c r="L90" s="95">
        <f t="shared" si="188"/>
        <v>0</v>
      </c>
      <c r="M90" s="95">
        <f t="shared" si="188"/>
        <v>0</v>
      </c>
    </row>
    <row r="91" spans="1:13" s="7" customFormat="1" ht="25.5" customHeight="1" x14ac:dyDescent="0.2">
      <c r="A91" s="33" t="s">
        <v>135</v>
      </c>
      <c r="B91" s="33" t="s">
        <v>156</v>
      </c>
      <c r="C91" s="34">
        <f t="shared" ref="C91:C121" si="189">SUM(D91,G91,H91:M91)</f>
        <v>159853</v>
      </c>
      <c r="D91" s="27">
        <f t="shared" si="3"/>
        <v>96003</v>
      </c>
      <c r="E91" s="29">
        <v>77679</v>
      </c>
      <c r="F91" s="29">
        <v>18324</v>
      </c>
      <c r="G91" s="29">
        <v>48850</v>
      </c>
      <c r="H91" s="29"/>
      <c r="I91" s="29"/>
      <c r="J91" s="29">
        <v>15000</v>
      </c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159853</v>
      </c>
      <c r="D93" s="95">
        <f t="shared" ref="D93" si="190">SUM(D91:D92)</f>
        <v>96003</v>
      </c>
      <c r="E93" s="95">
        <f t="shared" ref="E93" si="191">SUM(E91:E92)</f>
        <v>77679</v>
      </c>
      <c r="F93" s="95">
        <f t="shared" ref="F93" si="192">SUM(F91:F92)</f>
        <v>18324</v>
      </c>
      <c r="G93" s="95">
        <f t="shared" ref="G93" si="193">SUM(G91:G92)</f>
        <v>48850</v>
      </c>
      <c r="H93" s="95">
        <f t="shared" ref="H93" si="194">SUM(H91:H92)</f>
        <v>0</v>
      </c>
      <c r="I93" s="95">
        <f t="shared" ref="I93" si="195">SUM(I91:I92)</f>
        <v>0</v>
      </c>
      <c r="J93" s="95">
        <f t="shared" ref="J93" si="196">SUM(J91:J92)</f>
        <v>15000</v>
      </c>
      <c r="K93" s="95">
        <f t="shared" ref="K93" si="197">SUM(K91:K92)</f>
        <v>0</v>
      </c>
      <c r="L93" s="95">
        <f t="shared" ref="L93" si="198">SUM(L91:L92)</f>
        <v>0</v>
      </c>
      <c r="M93" s="95">
        <f t="shared" ref="M93" si="199">SUM(M91:M92)</f>
        <v>0</v>
      </c>
    </row>
    <row r="94" spans="1:13" s="42" customFormat="1" ht="15.75" customHeight="1" x14ac:dyDescent="0.2">
      <c r="A94" s="38" t="s">
        <v>159</v>
      </c>
      <c r="B94" s="38" t="s">
        <v>160</v>
      </c>
      <c r="C94" s="34">
        <f>SUM(D94,G94,H94:M94)</f>
        <v>54634</v>
      </c>
      <c r="D94" s="27">
        <f>SUM(E94:F94)</f>
        <v>2234</v>
      </c>
      <c r="E94" s="39">
        <v>1800</v>
      </c>
      <c r="F94" s="39">
        <v>434</v>
      </c>
      <c r="G94" s="39">
        <v>2000</v>
      </c>
      <c r="H94" s="39"/>
      <c r="I94" s="39"/>
      <c r="J94" s="39"/>
      <c r="K94" s="39">
        <v>50400</v>
      </c>
      <c r="L94" s="40">
        <v>0</v>
      </c>
      <c r="M94" s="41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54634</v>
      </c>
      <c r="D96" s="95">
        <f t="shared" ref="D96" si="200">SUM(D94:D95)</f>
        <v>2234</v>
      </c>
      <c r="E96" s="95">
        <f t="shared" ref="E96" si="201">SUM(E94:E95)</f>
        <v>1800</v>
      </c>
      <c r="F96" s="95">
        <f t="shared" ref="F96" si="202">SUM(F94:F95)</f>
        <v>434</v>
      </c>
      <c r="G96" s="95">
        <f t="shared" ref="G96" si="203">SUM(G94:G95)</f>
        <v>2000</v>
      </c>
      <c r="H96" s="95">
        <f t="shared" ref="H96" si="204">SUM(H94:H95)</f>
        <v>0</v>
      </c>
      <c r="I96" s="95">
        <f t="shared" ref="I96" si="205">SUM(I94:I95)</f>
        <v>0</v>
      </c>
      <c r="J96" s="95">
        <f t="shared" ref="J96" si="206">SUM(J94:J95)</f>
        <v>0</v>
      </c>
      <c r="K96" s="95">
        <f t="shared" ref="K96" si="207">SUM(K94:K95)</f>
        <v>50400</v>
      </c>
      <c r="L96" s="95">
        <f t="shared" ref="L96" si="208">SUM(L94:L95)</f>
        <v>0</v>
      </c>
      <c r="M96" s="95">
        <f t="shared" ref="M96" si="209">SUM(M94:M95)</f>
        <v>0</v>
      </c>
    </row>
    <row r="97" spans="1:13" s="7" customFormat="1" ht="15.75" customHeight="1" x14ac:dyDescent="0.2">
      <c r="A97" s="38" t="s">
        <v>157</v>
      </c>
      <c r="B97" s="33" t="s">
        <v>158</v>
      </c>
      <c r="C97" s="34">
        <f>SUM(D97,G97,H97:M97)</f>
        <v>112576</v>
      </c>
      <c r="D97" s="27">
        <f>SUM(E97:F97)</f>
        <v>111221</v>
      </c>
      <c r="E97" s="29">
        <v>89992</v>
      </c>
      <c r="F97" s="29">
        <v>21229</v>
      </c>
      <c r="G97" s="29"/>
      <c r="H97" s="29"/>
      <c r="I97" s="29"/>
      <c r="J97" s="29">
        <v>1355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-1355</v>
      </c>
      <c r="D98" s="27">
        <f>SUM(E98,F98)</f>
        <v>-23</v>
      </c>
      <c r="E98" s="28">
        <v>-215</v>
      </c>
      <c r="F98" s="29">
        <v>192</v>
      </c>
      <c r="G98" s="29">
        <v>23</v>
      </c>
      <c r="H98" s="27"/>
      <c r="I98" s="27"/>
      <c r="J98" s="27">
        <v>-1355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111221</v>
      </c>
      <c r="D99" s="95">
        <f t="shared" ref="D99" si="210">SUM(D97:D98)</f>
        <v>111198</v>
      </c>
      <c r="E99" s="95">
        <f t="shared" ref="E99" si="211">SUM(E97:E98)</f>
        <v>89777</v>
      </c>
      <c r="F99" s="95">
        <f t="shared" ref="F99" si="212">SUM(F97:F98)</f>
        <v>21421</v>
      </c>
      <c r="G99" s="95">
        <f t="shared" ref="G99" si="213">SUM(G97:G98)</f>
        <v>23</v>
      </c>
      <c r="H99" s="95">
        <f t="shared" ref="H99" si="214">SUM(H97:H98)</f>
        <v>0</v>
      </c>
      <c r="I99" s="95">
        <f t="shared" ref="I99" si="215">SUM(I97:I98)</f>
        <v>0</v>
      </c>
      <c r="J99" s="95">
        <f t="shared" ref="J99" si="216">SUM(J97:J98)</f>
        <v>0</v>
      </c>
      <c r="K99" s="95">
        <f t="shared" ref="K99" si="217">SUM(K97:K98)</f>
        <v>0</v>
      </c>
      <c r="L99" s="95">
        <f t="shared" ref="L99" si="218">SUM(L97:L98)</f>
        <v>0</v>
      </c>
      <c r="M99" s="95">
        <f t="shared" ref="M99" si="219">SUM(M97:M98)</f>
        <v>0</v>
      </c>
    </row>
    <row r="100" spans="1:13" s="7" customFormat="1" ht="15.75" customHeight="1" x14ac:dyDescent="0.2">
      <c r="A100" s="33" t="s">
        <v>122</v>
      </c>
      <c r="B100" s="33" t="s">
        <v>252</v>
      </c>
      <c r="C100" s="34">
        <f>SUM(D100,G100,H100:M100)</f>
        <v>0</v>
      </c>
      <c r="D100" s="27">
        <f>SUM(E100:F100)</f>
        <v>0</v>
      </c>
      <c r="E100" s="29"/>
      <c r="F100" s="29"/>
      <c r="G100" s="29"/>
      <c r="H100" s="29"/>
      <c r="I100" s="29"/>
      <c r="J100" s="29">
        <v>0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71000</v>
      </c>
      <c r="D101" s="27">
        <f>SUM(E101,F101)</f>
        <v>0</v>
      </c>
      <c r="E101" s="28"/>
      <c r="F101" s="29"/>
      <c r="G101" s="29"/>
      <c r="H101" s="27"/>
      <c r="I101" s="27"/>
      <c r="J101" s="27">
        <v>71000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71000</v>
      </c>
      <c r="D102" s="95">
        <f t="shared" ref="D102" si="220">SUM(D100:D101)</f>
        <v>0</v>
      </c>
      <c r="E102" s="95">
        <f t="shared" ref="E102" si="221">SUM(E100:E101)</f>
        <v>0</v>
      </c>
      <c r="F102" s="95">
        <f t="shared" ref="F102" si="222">SUM(F100:F101)</f>
        <v>0</v>
      </c>
      <c r="G102" s="95">
        <f t="shared" ref="G102" si="223">SUM(G100:G101)</f>
        <v>0</v>
      </c>
      <c r="H102" s="95">
        <f t="shared" ref="H102" si="224">SUM(H100:H101)</f>
        <v>0</v>
      </c>
      <c r="I102" s="95">
        <f t="shared" ref="I102" si="225">SUM(I100:I101)</f>
        <v>0</v>
      </c>
      <c r="J102" s="95">
        <f t="shared" ref="J102" si="226">SUM(J100:J101)</f>
        <v>71000</v>
      </c>
      <c r="K102" s="95">
        <f t="shared" ref="K102" si="227">SUM(K100:K101)</f>
        <v>0</v>
      </c>
      <c r="L102" s="95">
        <f t="shared" ref="L102" si="228">SUM(L100:L101)</f>
        <v>0</v>
      </c>
      <c r="M102" s="95">
        <f t="shared" ref="M102" si="229">SUM(M100:M101)</f>
        <v>0</v>
      </c>
    </row>
    <row r="103" spans="1:13" s="7" customFormat="1" ht="15.75" customHeight="1" x14ac:dyDescent="0.2">
      <c r="A103" s="33" t="s">
        <v>122</v>
      </c>
      <c r="B103" s="33" t="s">
        <v>232</v>
      </c>
      <c r="C103" s="34">
        <f t="shared" ref="C103:C118" si="230">SUM(D103,G103,H103:M103)</f>
        <v>522100</v>
      </c>
      <c r="D103" s="27">
        <f t="shared" ref="D103:D118" si="231">SUM(E103:F103)</f>
        <v>0</v>
      </c>
      <c r="E103" s="29"/>
      <c r="F103" s="29"/>
      <c r="G103" s="29"/>
      <c r="H103" s="29"/>
      <c r="I103" s="29"/>
      <c r="J103" s="29">
        <v>522100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-99270</v>
      </c>
      <c r="D104" s="27">
        <f>SUM(E104,F104)</f>
        <v>0</v>
      </c>
      <c r="E104" s="28"/>
      <c r="F104" s="29"/>
      <c r="G104" s="29"/>
      <c r="H104" s="27"/>
      <c r="I104" s="27"/>
      <c r="J104" s="27">
        <v>-99270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422830</v>
      </c>
      <c r="D105" s="95">
        <f t="shared" ref="D105" si="232">SUM(D103:D104)</f>
        <v>0</v>
      </c>
      <c r="E105" s="95">
        <f t="shared" ref="E105" si="233">SUM(E103:E104)</f>
        <v>0</v>
      </c>
      <c r="F105" s="95">
        <f t="shared" ref="F105" si="234">SUM(F103:F104)</f>
        <v>0</v>
      </c>
      <c r="G105" s="95">
        <f t="shared" ref="G105" si="235">SUM(G103:G104)</f>
        <v>0</v>
      </c>
      <c r="H105" s="95">
        <f t="shared" ref="H105" si="236">SUM(H103:H104)</f>
        <v>0</v>
      </c>
      <c r="I105" s="95">
        <f t="shared" ref="I105" si="237">SUM(I103:I104)</f>
        <v>0</v>
      </c>
      <c r="J105" s="95">
        <f t="shared" ref="J105" si="238">SUM(J103:J104)</f>
        <v>422830</v>
      </c>
      <c r="K105" s="95">
        <f t="shared" ref="K105" si="239">SUM(K103:K104)</f>
        <v>0</v>
      </c>
      <c r="L105" s="95">
        <f t="shared" ref="L105" si="240">SUM(L103:L104)</f>
        <v>0</v>
      </c>
      <c r="M105" s="95">
        <f t="shared" ref="M105" si="241">SUM(M103:M104)</f>
        <v>0</v>
      </c>
    </row>
    <row r="106" spans="1:13" s="7" customFormat="1" ht="15.75" customHeight="1" x14ac:dyDescent="0.2">
      <c r="A106" s="33" t="s">
        <v>122</v>
      </c>
      <c r="B106" s="33" t="s">
        <v>218</v>
      </c>
      <c r="C106" s="34">
        <f t="shared" si="230"/>
        <v>752178</v>
      </c>
      <c r="D106" s="27">
        <f t="shared" si="231"/>
        <v>0</v>
      </c>
      <c r="E106" s="29"/>
      <c r="F106" s="29"/>
      <c r="G106" s="29">
        <v>702178</v>
      </c>
      <c r="H106" s="29"/>
      <c r="I106" s="29"/>
      <c r="J106" s="29">
        <v>50000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752178</v>
      </c>
      <c r="D108" s="95">
        <f t="shared" ref="D108" si="242">SUM(D106:D107)</f>
        <v>0</v>
      </c>
      <c r="E108" s="95">
        <f t="shared" ref="E108" si="243">SUM(E106:E107)</f>
        <v>0</v>
      </c>
      <c r="F108" s="95">
        <f t="shared" ref="F108" si="244">SUM(F106:F107)</f>
        <v>0</v>
      </c>
      <c r="G108" s="95">
        <f t="shared" ref="G108" si="245">SUM(G106:G107)</f>
        <v>702178</v>
      </c>
      <c r="H108" s="95">
        <f t="shared" ref="H108" si="246">SUM(H106:H107)</f>
        <v>0</v>
      </c>
      <c r="I108" s="95">
        <f t="shared" ref="I108" si="247">SUM(I106:I107)</f>
        <v>0</v>
      </c>
      <c r="J108" s="95">
        <f t="shared" ref="J108" si="248">SUM(J106:J107)</f>
        <v>50000</v>
      </c>
      <c r="K108" s="95">
        <f t="shared" ref="K108" si="249">SUM(K106:K107)</f>
        <v>0</v>
      </c>
      <c r="L108" s="95">
        <f t="shared" ref="L108" si="250">SUM(L106:L107)</f>
        <v>0</v>
      </c>
      <c r="M108" s="95">
        <f t="shared" ref="M108" si="251">SUM(M106:M107)</f>
        <v>0</v>
      </c>
    </row>
    <row r="109" spans="1:13" s="7" customFormat="1" ht="15.75" customHeight="1" x14ac:dyDescent="0.2">
      <c r="A109" s="33" t="s">
        <v>185</v>
      </c>
      <c r="B109" s="33" t="s">
        <v>233</v>
      </c>
      <c r="C109" s="34">
        <f t="shared" si="230"/>
        <v>95000</v>
      </c>
      <c r="D109" s="27">
        <f t="shared" si="231"/>
        <v>0</v>
      </c>
      <c r="E109" s="29"/>
      <c r="F109" s="29"/>
      <c r="G109" s="29"/>
      <c r="H109" s="29"/>
      <c r="I109" s="29"/>
      <c r="J109" s="29">
        <v>95000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51800</v>
      </c>
      <c r="D110" s="27">
        <f>SUM(E110,F110)</f>
        <v>0</v>
      </c>
      <c r="E110" s="28"/>
      <c r="F110" s="29"/>
      <c r="G110" s="29"/>
      <c r="H110" s="27"/>
      <c r="I110" s="27"/>
      <c r="J110" s="27">
        <v>51800</v>
      </c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146800</v>
      </c>
      <c r="D111" s="95">
        <f t="shared" ref="D111" si="252">SUM(D109:D110)</f>
        <v>0</v>
      </c>
      <c r="E111" s="95">
        <f t="shared" ref="E111" si="253">SUM(E109:E110)</f>
        <v>0</v>
      </c>
      <c r="F111" s="95">
        <f t="shared" ref="F111" si="254">SUM(F109:F110)</f>
        <v>0</v>
      </c>
      <c r="G111" s="95">
        <f t="shared" ref="G111" si="255">SUM(G109:G110)</f>
        <v>0</v>
      </c>
      <c r="H111" s="95">
        <f t="shared" ref="H111" si="256">SUM(H109:H110)</f>
        <v>0</v>
      </c>
      <c r="I111" s="95">
        <f t="shared" ref="I111" si="257">SUM(I109:I110)</f>
        <v>0</v>
      </c>
      <c r="J111" s="95">
        <f t="shared" ref="J111" si="258">SUM(J109:J110)</f>
        <v>146800</v>
      </c>
      <c r="K111" s="95">
        <f t="shared" ref="K111" si="259">SUM(K109:K110)</f>
        <v>0</v>
      </c>
      <c r="L111" s="95">
        <f t="shared" ref="L111" si="260">SUM(L109:L110)</f>
        <v>0</v>
      </c>
      <c r="M111" s="95">
        <f t="shared" ref="M111" si="261">SUM(M109:M110)</f>
        <v>0</v>
      </c>
    </row>
    <row r="112" spans="1:13" s="7" customFormat="1" ht="24.75" customHeight="1" x14ac:dyDescent="0.2">
      <c r="A112" s="33" t="s">
        <v>185</v>
      </c>
      <c r="B112" s="33" t="s">
        <v>253</v>
      </c>
      <c r="C112" s="34">
        <f t="shared" si="230"/>
        <v>0</v>
      </c>
      <c r="D112" s="27">
        <f t="shared" si="231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7.25" customHeight="1" x14ac:dyDescent="0.2">
      <c r="A113" s="25"/>
      <c r="B113" s="25"/>
      <c r="C113" s="27">
        <f>D113+G113+H113+I113+J113+K113+L113+M113</f>
        <v>79464</v>
      </c>
      <c r="D113" s="27">
        <f>SUM(E113,F113)</f>
        <v>0</v>
      </c>
      <c r="E113" s="28"/>
      <c r="F113" s="29"/>
      <c r="G113" s="29"/>
      <c r="H113" s="27"/>
      <c r="I113" s="27"/>
      <c r="J113" s="27">
        <v>79464</v>
      </c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79464</v>
      </c>
      <c r="D114" s="95">
        <f t="shared" ref="D114" si="262">SUM(D112:D113)</f>
        <v>0</v>
      </c>
      <c r="E114" s="95">
        <f t="shared" ref="E114" si="263">SUM(E112:E113)</f>
        <v>0</v>
      </c>
      <c r="F114" s="95">
        <f t="shared" ref="F114" si="264">SUM(F112:F113)</f>
        <v>0</v>
      </c>
      <c r="G114" s="95">
        <f t="shared" ref="G114" si="265">SUM(G112:G113)</f>
        <v>0</v>
      </c>
      <c r="H114" s="95">
        <f t="shared" ref="H114" si="266">SUM(H112:H113)</f>
        <v>0</v>
      </c>
      <c r="I114" s="95">
        <f t="shared" ref="I114" si="267">SUM(I112:I113)</f>
        <v>0</v>
      </c>
      <c r="J114" s="95">
        <f t="shared" ref="J114" si="268">SUM(J112:J113)</f>
        <v>79464</v>
      </c>
      <c r="K114" s="95">
        <f t="shared" ref="K114" si="269">SUM(K112:K113)</f>
        <v>0</v>
      </c>
      <c r="L114" s="95">
        <f t="shared" ref="L114" si="270">SUM(L112:L113)</f>
        <v>0</v>
      </c>
      <c r="M114" s="95">
        <f t="shared" ref="M114" si="271">SUM(M112:M113)</f>
        <v>0</v>
      </c>
    </row>
    <row r="115" spans="1:15" s="7" customFormat="1" ht="15.75" customHeight="1" x14ac:dyDescent="0.2">
      <c r="A115" s="33" t="s">
        <v>185</v>
      </c>
      <c r="B115" s="33" t="s">
        <v>254</v>
      </c>
      <c r="C115" s="34">
        <f t="shared" si="230"/>
        <v>0</v>
      </c>
      <c r="D115" s="27">
        <f t="shared" si="231"/>
        <v>0</v>
      </c>
      <c r="E115" s="29"/>
      <c r="F115" s="29"/>
      <c r="G115" s="29"/>
      <c r="H115" s="29"/>
      <c r="I115" s="29"/>
      <c r="J115" s="29"/>
      <c r="K115" s="37"/>
      <c r="L115" s="37"/>
      <c r="M115" s="37"/>
    </row>
    <row r="116" spans="1:15" s="7" customFormat="1" ht="12" customHeight="1" x14ac:dyDescent="0.2">
      <c r="A116" s="25"/>
      <c r="B116" s="25"/>
      <c r="C116" s="27">
        <f>D116+G116+H116+I116+J116+K116+L116+M116</f>
        <v>208055</v>
      </c>
      <c r="D116" s="27">
        <f>SUM(E116,F116)</f>
        <v>0</v>
      </c>
      <c r="E116" s="28"/>
      <c r="F116" s="29"/>
      <c r="G116" s="29"/>
      <c r="H116" s="27"/>
      <c r="I116" s="27"/>
      <c r="J116" s="27">
        <v>208055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208055</v>
      </c>
      <c r="D117" s="95">
        <f t="shared" ref="D117" si="272">SUM(D115:D116)</f>
        <v>0</v>
      </c>
      <c r="E117" s="95">
        <f t="shared" ref="E117" si="273">SUM(E115:E116)</f>
        <v>0</v>
      </c>
      <c r="F117" s="95">
        <f t="shared" ref="F117" si="274">SUM(F115:F116)</f>
        <v>0</v>
      </c>
      <c r="G117" s="95">
        <f t="shared" ref="G117" si="275">SUM(G115:G116)</f>
        <v>0</v>
      </c>
      <c r="H117" s="95">
        <f t="shared" ref="H117" si="276">SUM(H115:H116)</f>
        <v>0</v>
      </c>
      <c r="I117" s="95">
        <f t="shared" ref="I117" si="277">SUM(I115:I116)</f>
        <v>0</v>
      </c>
      <c r="J117" s="95">
        <f t="shared" ref="J117" si="278">SUM(J115:J116)</f>
        <v>208055</v>
      </c>
      <c r="K117" s="95">
        <f t="shared" ref="K117" si="279">SUM(K115:K116)</f>
        <v>0</v>
      </c>
      <c r="L117" s="95">
        <f t="shared" ref="L117" si="280">SUM(L115:L116)</f>
        <v>0</v>
      </c>
      <c r="M117" s="95">
        <f t="shared" ref="M117" si="281">SUM(M115:M116)</f>
        <v>0</v>
      </c>
    </row>
    <row r="118" spans="1:15" s="7" customFormat="1" ht="15.75" customHeight="1" x14ac:dyDescent="0.2">
      <c r="A118" s="33" t="s">
        <v>185</v>
      </c>
      <c r="B118" s="33" t="s">
        <v>214</v>
      </c>
      <c r="C118" s="34">
        <f t="shared" si="230"/>
        <v>0</v>
      </c>
      <c r="D118" s="27">
        <f t="shared" si="231"/>
        <v>0</v>
      </c>
      <c r="E118" s="29"/>
      <c r="F118" s="29"/>
      <c r="G118" s="29"/>
      <c r="H118" s="29"/>
      <c r="I118" s="29"/>
      <c r="J118" s="29">
        <v>0</v>
      </c>
      <c r="K118" s="37"/>
      <c r="L118" s="37"/>
      <c r="M118" s="37"/>
    </row>
    <row r="119" spans="1:15" s="7" customFormat="1" ht="12" customHeight="1" x14ac:dyDescent="0.2">
      <c r="A119" s="25"/>
      <c r="B119" s="25"/>
      <c r="C119" s="27">
        <f>D119+G119+H119+I119+J119+K119+L119+M119</f>
        <v>0</v>
      </c>
      <c r="D119" s="27">
        <f>SUM(E119,F119)</f>
        <v>0</v>
      </c>
      <c r="E119" s="28"/>
      <c r="F119" s="29"/>
      <c r="G119" s="29"/>
      <c r="H119" s="27"/>
      <c r="I119" s="27"/>
      <c r="J119" s="27"/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0</v>
      </c>
      <c r="D120" s="95">
        <f t="shared" ref="D120" si="282">SUM(D118:D119)</f>
        <v>0</v>
      </c>
      <c r="E120" s="95">
        <f t="shared" ref="E120" si="283">SUM(E118:E119)</f>
        <v>0</v>
      </c>
      <c r="F120" s="95">
        <f t="shared" ref="F120" si="284">SUM(F118:F119)</f>
        <v>0</v>
      </c>
      <c r="G120" s="95">
        <f t="shared" ref="G120" si="285">SUM(G118:G119)</f>
        <v>0</v>
      </c>
      <c r="H120" s="95">
        <f t="shared" ref="H120" si="286">SUM(H118:H119)</f>
        <v>0</v>
      </c>
      <c r="I120" s="95">
        <f t="shared" ref="I120" si="287">SUM(I118:I119)</f>
        <v>0</v>
      </c>
      <c r="J120" s="95">
        <f t="shared" ref="J120" si="288">SUM(J118:J119)</f>
        <v>0</v>
      </c>
      <c r="K120" s="95">
        <f t="shared" ref="K120" si="289">SUM(K118:K119)</f>
        <v>0</v>
      </c>
      <c r="L120" s="95">
        <f t="shared" ref="L120" si="290">SUM(L118:L119)</f>
        <v>0</v>
      </c>
      <c r="M120" s="95">
        <f t="shared" ref="M120" si="291">SUM(M118:M119)</f>
        <v>0</v>
      </c>
    </row>
    <row r="121" spans="1:15" s="7" customFormat="1" ht="15.75" customHeight="1" x14ac:dyDescent="0.2">
      <c r="A121" s="32" t="s">
        <v>121</v>
      </c>
      <c r="B121" s="33" t="s">
        <v>54</v>
      </c>
      <c r="C121" s="34">
        <f t="shared" si="189"/>
        <v>53501</v>
      </c>
      <c r="D121" s="27">
        <f t="shared" si="3"/>
        <v>30163</v>
      </c>
      <c r="E121" s="29">
        <v>24406</v>
      </c>
      <c r="F121" s="29">
        <v>5757</v>
      </c>
      <c r="G121" s="31">
        <v>23338</v>
      </c>
      <c r="H121" s="27"/>
      <c r="I121" s="27"/>
      <c r="J121" s="27">
        <v>0</v>
      </c>
      <c r="K121" s="37"/>
      <c r="L121" s="37"/>
      <c r="M121" s="37"/>
    </row>
    <row r="122" spans="1:15" s="7" customFormat="1" ht="15.75" customHeight="1" x14ac:dyDescent="0.2">
      <c r="A122" s="25"/>
      <c r="B122" s="25"/>
      <c r="C122" s="27">
        <f>D122+G122+H122+I122+J122+K122+L122+M122</f>
        <v>0</v>
      </c>
      <c r="D122" s="27">
        <f>SUM(E122,F122)</f>
        <v>0</v>
      </c>
      <c r="E122" s="28"/>
      <c r="F122" s="29"/>
      <c r="G122" s="29"/>
      <c r="H122" s="27"/>
      <c r="I122" s="27"/>
      <c r="J122" s="27"/>
      <c r="K122" s="27"/>
      <c r="L122" s="27"/>
      <c r="M122" s="27"/>
    </row>
    <row r="123" spans="1:15" s="7" customFormat="1" ht="15.75" customHeight="1" x14ac:dyDescent="0.2">
      <c r="A123" s="92"/>
      <c r="B123" s="92"/>
      <c r="C123" s="95">
        <f>SUM(C121:C122)</f>
        <v>53501</v>
      </c>
      <c r="D123" s="95">
        <f t="shared" ref="D123" si="292">SUM(D121:D122)</f>
        <v>30163</v>
      </c>
      <c r="E123" s="95">
        <f t="shared" ref="E123" si="293">SUM(E121:E122)</f>
        <v>24406</v>
      </c>
      <c r="F123" s="95">
        <f t="shared" ref="F123" si="294">SUM(F121:F122)</f>
        <v>5757</v>
      </c>
      <c r="G123" s="95">
        <f t="shared" ref="G123" si="295">SUM(G121:G122)</f>
        <v>23338</v>
      </c>
      <c r="H123" s="95">
        <f t="shared" ref="H123" si="296">SUM(H121:H122)</f>
        <v>0</v>
      </c>
      <c r="I123" s="95">
        <f t="shared" ref="I123" si="297">SUM(I121:I122)</f>
        <v>0</v>
      </c>
      <c r="J123" s="95">
        <f t="shared" ref="J123" si="298">SUM(J121:J122)</f>
        <v>0</v>
      </c>
      <c r="K123" s="95">
        <f t="shared" ref="K123" si="299">SUM(K121:K122)</f>
        <v>0</v>
      </c>
      <c r="L123" s="95">
        <f t="shared" ref="L123" si="300">SUM(L121:L122)</f>
        <v>0</v>
      </c>
      <c r="M123" s="95">
        <f t="shared" ref="M123" si="301">SUM(M121:M122)</f>
        <v>0</v>
      </c>
    </row>
    <row r="124" spans="1:15" s="7" customFormat="1" ht="15.75" customHeight="1" x14ac:dyDescent="0.2">
      <c r="A124" s="35" t="s">
        <v>123</v>
      </c>
      <c r="B124" s="35" t="s">
        <v>119</v>
      </c>
      <c r="C124" s="89">
        <f t="shared" ref="C124:M124" si="302">C91+C94+C97+C100+C103+C106+C109+C112+C115+C118+C121</f>
        <v>1749842</v>
      </c>
      <c r="D124" s="89">
        <f t="shared" si="302"/>
        <v>239621</v>
      </c>
      <c r="E124" s="89">
        <f t="shared" si="302"/>
        <v>193877</v>
      </c>
      <c r="F124" s="89">
        <f t="shared" si="302"/>
        <v>45744</v>
      </c>
      <c r="G124" s="89">
        <f t="shared" si="302"/>
        <v>776366</v>
      </c>
      <c r="H124" s="89">
        <f t="shared" si="302"/>
        <v>0</v>
      </c>
      <c r="I124" s="89">
        <f t="shared" si="302"/>
        <v>0</v>
      </c>
      <c r="J124" s="89">
        <f t="shared" si="302"/>
        <v>683455</v>
      </c>
      <c r="K124" s="89">
        <f t="shared" si="302"/>
        <v>50400</v>
      </c>
      <c r="L124" s="89">
        <f t="shared" si="302"/>
        <v>0</v>
      </c>
      <c r="M124" s="89">
        <f t="shared" si="302"/>
        <v>0</v>
      </c>
    </row>
    <row r="125" spans="1:15" s="7" customFormat="1" ht="15.75" customHeight="1" x14ac:dyDescent="0.2">
      <c r="A125" s="25"/>
      <c r="B125" s="25"/>
      <c r="C125" s="27">
        <f>D125+G125+H125+I125+J125+K125+L125+M125</f>
        <v>309694</v>
      </c>
      <c r="D125" s="27">
        <f>SUM(E125,F125)</f>
        <v>-23</v>
      </c>
      <c r="E125" s="28">
        <f>SUM(E122,E119,E116,E113,E110,E107,E104,E101,E98,E95,E92)</f>
        <v>-215</v>
      </c>
      <c r="F125" s="28">
        <f t="shared" ref="F125:M125" si="303">SUM(F122,F119,F116,F113,F110,F107,F104,F101,F98,F95,F92)</f>
        <v>192</v>
      </c>
      <c r="G125" s="28">
        <f t="shared" si="303"/>
        <v>23</v>
      </c>
      <c r="H125" s="28">
        <f t="shared" si="303"/>
        <v>0</v>
      </c>
      <c r="I125" s="28">
        <f t="shared" si="303"/>
        <v>0</v>
      </c>
      <c r="J125" s="28">
        <f t="shared" si="303"/>
        <v>309694</v>
      </c>
      <c r="K125" s="28">
        <f t="shared" si="303"/>
        <v>0</v>
      </c>
      <c r="L125" s="28">
        <f t="shared" si="303"/>
        <v>0</v>
      </c>
      <c r="M125" s="28">
        <f t="shared" si="303"/>
        <v>0</v>
      </c>
    </row>
    <row r="126" spans="1:15" s="7" customFormat="1" ht="15.75" customHeight="1" x14ac:dyDescent="0.2">
      <c r="A126" s="92"/>
      <c r="B126" s="92"/>
      <c r="C126" s="96">
        <f>SUM(C124,C125)</f>
        <v>2059536</v>
      </c>
      <c r="D126" s="96">
        <f t="shared" ref="D126:M126" si="304">SUM(D124,D125)</f>
        <v>239598</v>
      </c>
      <c r="E126" s="96">
        <f t="shared" si="304"/>
        <v>193662</v>
      </c>
      <c r="F126" s="96">
        <f t="shared" si="304"/>
        <v>45936</v>
      </c>
      <c r="G126" s="96">
        <f t="shared" si="304"/>
        <v>776389</v>
      </c>
      <c r="H126" s="96">
        <f t="shared" si="304"/>
        <v>0</v>
      </c>
      <c r="I126" s="96">
        <f t="shared" si="304"/>
        <v>0</v>
      </c>
      <c r="J126" s="96">
        <f t="shared" si="304"/>
        <v>993149</v>
      </c>
      <c r="K126" s="96">
        <f t="shared" si="304"/>
        <v>50400</v>
      </c>
      <c r="L126" s="96">
        <f t="shared" si="304"/>
        <v>0</v>
      </c>
      <c r="M126" s="96">
        <f t="shared" si="304"/>
        <v>0</v>
      </c>
      <c r="N126" s="42"/>
      <c r="O126" s="42"/>
    </row>
    <row r="127" spans="1:15" s="7" customFormat="1" ht="15.75" customHeight="1" x14ac:dyDescent="0.2">
      <c r="A127" s="74" t="s">
        <v>199</v>
      </c>
      <c r="B127" s="35" t="s">
        <v>197</v>
      </c>
      <c r="C127" s="43">
        <f>C130</f>
        <v>68685</v>
      </c>
      <c r="D127" s="43">
        <f t="shared" ref="D127:M127" si="305">D130</f>
        <v>0</v>
      </c>
      <c r="E127" s="43">
        <f t="shared" si="305"/>
        <v>0</v>
      </c>
      <c r="F127" s="43">
        <f t="shared" si="305"/>
        <v>0</v>
      </c>
      <c r="G127" s="43">
        <f t="shared" si="305"/>
        <v>0</v>
      </c>
      <c r="H127" s="43">
        <f t="shared" si="305"/>
        <v>68685</v>
      </c>
      <c r="I127" s="43">
        <f t="shared" si="305"/>
        <v>0</v>
      </c>
      <c r="J127" s="43">
        <f t="shared" si="305"/>
        <v>0</v>
      </c>
      <c r="K127" s="43">
        <f t="shared" si="305"/>
        <v>0</v>
      </c>
      <c r="L127" s="43">
        <f t="shared" si="305"/>
        <v>0</v>
      </c>
      <c r="M127" s="43">
        <f t="shared" si="305"/>
        <v>0</v>
      </c>
    </row>
    <row r="128" spans="1:15" s="7" customFormat="1" ht="24.75" customHeight="1" x14ac:dyDescent="0.2">
      <c r="A128" s="86"/>
      <c r="B128" s="86" t="s">
        <v>198</v>
      </c>
      <c r="C128" s="78">
        <f>SUM(D128,G128,H128:M128)</f>
        <v>68685</v>
      </c>
      <c r="D128" s="31">
        <f>SUM(E128:F128)</f>
        <v>0</v>
      </c>
      <c r="E128" s="87"/>
      <c r="F128" s="87"/>
      <c r="G128" s="87"/>
      <c r="H128" s="87">
        <v>68685</v>
      </c>
      <c r="I128" s="87"/>
      <c r="J128" s="87"/>
      <c r="K128" s="87"/>
      <c r="L128" s="87"/>
      <c r="M128" s="87"/>
    </row>
    <row r="129" spans="1:13" s="7" customFormat="1" ht="12.75" customHeight="1" x14ac:dyDescent="0.2">
      <c r="A129" s="86"/>
      <c r="B129" s="86"/>
      <c r="C129" s="31">
        <f t="shared" ref="C129" si="306">SUM(D129,G129,H129:M129)</f>
        <v>0</v>
      </c>
      <c r="D129" s="31">
        <f t="shared" ref="D129" si="307">SUM(E129:F129)</f>
        <v>0</v>
      </c>
      <c r="E129" s="87"/>
      <c r="F129" s="87"/>
      <c r="G129" s="87"/>
      <c r="H129" s="102"/>
      <c r="I129" s="87"/>
      <c r="J129" s="87"/>
      <c r="K129" s="87"/>
      <c r="L129" s="87"/>
      <c r="M129" s="87"/>
    </row>
    <row r="130" spans="1:13" s="7" customFormat="1" ht="13.5" customHeight="1" x14ac:dyDescent="0.2">
      <c r="A130" s="94"/>
      <c r="B130" s="94"/>
      <c r="C130" s="93">
        <f>C128+C129</f>
        <v>68685</v>
      </c>
      <c r="D130" s="93">
        <f>D128+D129</f>
        <v>0</v>
      </c>
      <c r="E130" s="93">
        <f t="shared" ref="E130:M130" si="308">E128+E129</f>
        <v>0</v>
      </c>
      <c r="F130" s="93">
        <f t="shared" si="308"/>
        <v>0</v>
      </c>
      <c r="G130" s="93">
        <f t="shared" si="308"/>
        <v>0</v>
      </c>
      <c r="H130" s="93">
        <f t="shared" si="308"/>
        <v>68685</v>
      </c>
      <c r="I130" s="93">
        <f t="shared" si="308"/>
        <v>0</v>
      </c>
      <c r="J130" s="93">
        <f t="shared" si="308"/>
        <v>0</v>
      </c>
      <c r="K130" s="93">
        <f t="shared" si="308"/>
        <v>0</v>
      </c>
      <c r="L130" s="93">
        <f t="shared" si="308"/>
        <v>0</v>
      </c>
      <c r="M130" s="93">
        <f t="shared" si="308"/>
        <v>0</v>
      </c>
    </row>
    <row r="131" spans="1:13" s="7" customFormat="1" ht="15.75" customHeight="1" x14ac:dyDescent="0.2">
      <c r="A131" s="35" t="s">
        <v>97</v>
      </c>
      <c r="B131" s="35" t="s">
        <v>98</v>
      </c>
      <c r="C131" s="23">
        <f t="shared" ref="C131:M131" si="309">SUM(C132:C141)</f>
        <v>77000</v>
      </c>
      <c r="D131" s="23">
        <f t="shared" si="309"/>
        <v>0</v>
      </c>
      <c r="E131" s="23">
        <f t="shared" si="309"/>
        <v>0</v>
      </c>
      <c r="F131" s="23">
        <f t="shared" si="309"/>
        <v>0</v>
      </c>
      <c r="G131" s="23">
        <f t="shared" si="309"/>
        <v>26000</v>
      </c>
      <c r="H131" s="23">
        <f t="shared" si="309"/>
        <v>0</v>
      </c>
      <c r="I131" s="23">
        <f t="shared" si="309"/>
        <v>0</v>
      </c>
      <c r="J131" s="23">
        <f t="shared" si="309"/>
        <v>51000</v>
      </c>
      <c r="K131" s="23">
        <f t="shared" si="309"/>
        <v>0</v>
      </c>
      <c r="L131" s="23">
        <f t="shared" si="309"/>
        <v>0</v>
      </c>
      <c r="M131" s="23">
        <f t="shared" si="309"/>
        <v>0</v>
      </c>
    </row>
    <row r="132" spans="1:13" s="7" customFormat="1" ht="30" customHeight="1" x14ac:dyDescent="0.2">
      <c r="A132" s="25"/>
      <c r="B132" s="25" t="s">
        <v>154</v>
      </c>
      <c r="C132" s="27">
        <f>SUM(D132,G132,H132:M132)</f>
        <v>7500</v>
      </c>
      <c r="D132" s="27">
        <f>SUM(E132:F132)</f>
        <v>0</v>
      </c>
      <c r="E132" s="30"/>
      <c r="F132" s="27"/>
      <c r="G132" s="27">
        <v>0</v>
      </c>
      <c r="H132" s="27"/>
      <c r="I132" s="27"/>
      <c r="J132" s="29">
        <v>7500</v>
      </c>
      <c r="K132" s="27"/>
      <c r="L132" s="27"/>
      <c r="M132" s="2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7500</v>
      </c>
      <c r="D134" s="95">
        <f t="shared" ref="D134" si="310">SUM(D132:D133)</f>
        <v>0</v>
      </c>
      <c r="E134" s="95">
        <f t="shared" ref="E134" si="311">SUM(E132:E133)</f>
        <v>0</v>
      </c>
      <c r="F134" s="95">
        <f t="shared" ref="F134" si="312">SUM(F132:F133)</f>
        <v>0</v>
      </c>
      <c r="G134" s="95">
        <f t="shared" ref="G134" si="313">SUM(G132:G133)</f>
        <v>0</v>
      </c>
      <c r="H134" s="95">
        <f t="shared" ref="H134" si="314">SUM(H132:H133)</f>
        <v>0</v>
      </c>
      <c r="I134" s="95">
        <f t="shared" ref="I134" si="315">SUM(I132:I133)</f>
        <v>0</v>
      </c>
      <c r="J134" s="95">
        <f t="shared" ref="J134" si="316">SUM(J132:J133)</f>
        <v>7500</v>
      </c>
      <c r="K134" s="95">
        <f t="shared" ref="K134" si="317">SUM(K132:K133)</f>
        <v>0</v>
      </c>
      <c r="L134" s="95">
        <f t="shared" ref="L134" si="318">SUM(L132:L133)</f>
        <v>0</v>
      </c>
      <c r="M134" s="95">
        <f t="shared" ref="M134" si="319">SUM(M132:M133)</f>
        <v>0</v>
      </c>
    </row>
    <row r="135" spans="1:13" s="7" customFormat="1" ht="15.75" customHeight="1" x14ac:dyDescent="0.2">
      <c r="A135" s="33"/>
      <c r="B135" s="44" t="s">
        <v>205</v>
      </c>
      <c r="C135" s="27">
        <f>SUM(D135,G135,H135:M135)</f>
        <v>21000</v>
      </c>
      <c r="D135" s="27">
        <f>SUM(E135:F135)</f>
        <v>0</v>
      </c>
      <c r="E135" s="37"/>
      <c r="F135" s="37"/>
      <c r="G135" s="29">
        <v>3000</v>
      </c>
      <c r="H135" s="37"/>
      <c r="I135" s="37"/>
      <c r="J135" s="29">
        <v>18000</v>
      </c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0</v>
      </c>
      <c r="D136" s="27">
        <f>SUM(E136,F136)</f>
        <v>0</v>
      </c>
      <c r="E136" s="28"/>
      <c r="F136" s="29"/>
      <c r="G136" s="29"/>
      <c r="H136" s="27"/>
      <c r="I136" s="27"/>
      <c r="J136" s="27"/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21000</v>
      </c>
      <c r="D137" s="95">
        <f t="shared" ref="D137" si="320">SUM(D135:D136)</f>
        <v>0</v>
      </c>
      <c r="E137" s="95">
        <f t="shared" ref="E137" si="321">SUM(E135:E136)</f>
        <v>0</v>
      </c>
      <c r="F137" s="95">
        <f t="shared" ref="F137" si="322">SUM(F135:F136)</f>
        <v>0</v>
      </c>
      <c r="G137" s="95">
        <f t="shared" ref="G137" si="323">SUM(G135:G136)</f>
        <v>3000</v>
      </c>
      <c r="H137" s="95">
        <f t="shared" ref="H137" si="324">SUM(H135:H136)</f>
        <v>0</v>
      </c>
      <c r="I137" s="95">
        <f t="shared" ref="I137" si="325">SUM(I135:I136)</f>
        <v>0</v>
      </c>
      <c r="J137" s="95">
        <f t="shared" ref="J137" si="326">SUM(J135:J136)</f>
        <v>18000</v>
      </c>
      <c r="K137" s="95">
        <f t="shared" ref="K137" si="327">SUM(K135:K136)</f>
        <v>0</v>
      </c>
      <c r="L137" s="95">
        <f t="shared" ref="L137" si="328">SUM(L135:L136)</f>
        <v>0</v>
      </c>
      <c r="M137" s="95">
        <f t="shared" ref="M137" si="329">SUM(M135:M136)</f>
        <v>0</v>
      </c>
    </row>
    <row r="138" spans="1:13" s="7" customFormat="1" ht="17.25" customHeight="1" x14ac:dyDescent="0.2">
      <c r="A138" s="33"/>
      <c r="B138" s="44"/>
      <c r="C138" s="27">
        <f>SUM(D138,G138,H138:M138)</f>
        <v>0</v>
      </c>
      <c r="D138" s="27">
        <f>SUM(E138:F138)</f>
        <v>0</v>
      </c>
      <c r="E138" s="37"/>
      <c r="F138" s="37"/>
      <c r="G138" s="29"/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0</v>
      </c>
      <c r="D140" s="95">
        <f t="shared" ref="D140" si="330">SUM(D138:D139)</f>
        <v>0</v>
      </c>
      <c r="E140" s="95">
        <f t="shared" ref="E140" si="331">SUM(E138:E139)</f>
        <v>0</v>
      </c>
      <c r="F140" s="95">
        <f t="shared" ref="F140" si="332">SUM(F138:F139)</f>
        <v>0</v>
      </c>
      <c r="G140" s="95">
        <f t="shared" ref="G140" si="333">SUM(G138:G139)</f>
        <v>0</v>
      </c>
      <c r="H140" s="95">
        <f t="shared" ref="H140" si="334">SUM(H138:H139)</f>
        <v>0</v>
      </c>
      <c r="I140" s="95">
        <f t="shared" ref="I140" si="335">SUM(I138:I139)</f>
        <v>0</v>
      </c>
      <c r="J140" s="95">
        <f t="shared" ref="J140" si="336">SUM(J138:J139)</f>
        <v>0</v>
      </c>
      <c r="K140" s="95">
        <f t="shared" ref="K140" si="337">SUM(K138:K139)</f>
        <v>0</v>
      </c>
      <c r="L140" s="95">
        <f t="shared" ref="L140" si="338">SUM(L138:L139)</f>
        <v>0</v>
      </c>
      <c r="M140" s="95">
        <f t="shared" ref="M140" si="339">SUM(M138:M139)</f>
        <v>0</v>
      </c>
    </row>
    <row r="141" spans="1:13" s="7" customFormat="1" ht="24" customHeight="1" x14ac:dyDescent="0.2">
      <c r="A141" s="33"/>
      <c r="B141" s="44" t="s">
        <v>213</v>
      </c>
      <c r="C141" s="27">
        <f>SUM(D141,G141,H141:M141)</f>
        <v>20000</v>
      </c>
      <c r="D141" s="27">
        <f>SUM(E141:F141)</f>
        <v>0</v>
      </c>
      <c r="E141" s="37"/>
      <c r="F141" s="37"/>
      <c r="G141" s="29">
        <v>20000</v>
      </c>
      <c r="H141" s="37"/>
      <c r="I141" s="37"/>
      <c r="J141" s="29"/>
      <c r="K141" s="37"/>
      <c r="L141" s="37"/>
      <c r="M141" s="37"/>
    </row>
    <row r="142" spans="1:13" s="7" customFormat="1" ht="15.75" customHeight="1" x14ac:dyDescent="0.2">
      <c r="A142" s="25"/>
      <c r="B142" s="25"/>
      <c r="C142" s="27">
        <f>D142+G142+H142+I142+J142+K142+L142+M142</f>
        <v>0</v>
      </c>
      <c r="D142" s="27">
        <f>SUM(E142,F142)</f>
        <v>0</v>
      </c>
      <c r="E142" s="28"/>
      <c r="F142" s="29"/>
      <c r="G142" s="29"/>
      <c r="H142" s="27"/>
      <c r="I142" s="27"/>
      <c r="J142" s="27"/>
      <c r="K142" s="27"/>
      <c r="L142" s="27"/>
      <c r="M142" s="27"/>
    </row>
    <row r="143" spans="1:13" s="7" customFormat="1" ht="15.75" customHeight="1" x14ac:dyDescent="0.2">
      <c r="A143" s="92"/>
      <c r="B143" s="92"/>
      <c r="C143" s="95">
        <f>SUM(C141:C142)</f>
        <v>20000</v>
      </c>
      <c r="D143" s="95">
        <f t="shared" ref="D143" si="340">SUM(D141:D142)</f>
        <v>0</v>
      </c>
      <c r="E143" s="95">
        <f t="shared" ref="E143" si="341">SUM(E141:E142)</f>
        <v>0</v>
      </c>
      <c r="F143" s="95">
        <f t="shared" ref="F143" si="342">SUM(F141:F142)</f>
        <v>0</v>
      </c>
      <c r="G143" s="95">
        <f t="shared" ref="G143" si="343">SUM(G141:G142)</f>
        <v>20000</v>
      </c>
      <c r="H143" s="95">
        <f t="shared" ref="H143" si="344">SUM(H141:H142)</f>
        <v>0</v>
      </c>
      <c r="I143" s="95">
        <f t="shared" ref="I143" si="345">SUM(I141:I142)</f>
        <v>0</v>
      </c>
      <c r="J143" s="95">
        <f t="shared" ref="J143" si="346">SUM(J141:J142)</f>
        <v>0</v>
      </c>
      <c r="K143" s="95">
        <f t="shared" ref="K143" si="347">SUM(K141:K142)</f>
        <v>0</v>
      </c>
      <c r="L143" s="95">
        <f t="shared" ref="L143" si="348">SUM(L141:L142)</f>
        <v>0</v>
      </c>
      <c r="M143" s="95">
        <f t="shared" ref="M143" si="349">SUM(M141:M142)</f>
        <v>0</v>
      </c>
    </row>
    <row r="144" spans="1:13" s="7" customFormat="1" ht="15.75" customHeight="1" x14ac:dyDescent="0.2">
      <c r="A144" s="35" t="s">
        <v>124</v>
      </c>
      <c r="B144" s="35" t="s">
        <v>119</v>
      </c>
      <c r="C144" s="45">
        <f>SUM(C141,C138,C135,C132,C128)</f>
        <v>117185</v>
      </c>
      <c r="D144" s="45">
        <f t="shared" ref="D144:M144" si="350">SUM(D141,D138,D135,D132,D128)</f>
        <v>0</v>
      </c>
      <c r="E144" s="45">
        <f t="shared" si="350"/>
        <v>0</v>
      </c>
      <c r="F144" s="45">
        <f t="shared" si="350"/>
        <v>0</v>
      </c>
      <c r="G144" s="45">
        <f t="shared" si="350"/>
        <v>23000</v>
      </c>
      <c r="H144" s="45">
        <f t="shared" si="350"/>
        <v>68685</v>
      </c>
      <c r="I144" s="45">
        <f t="shared" si="350"/>
        <v>0</v>
      </c>
      <c r="J144" s="45">
        <f t="shared" si="350"/>
        <v>25500</v>
      </c>
      <c r="K144" s="45">
        <f t="shared" si="350"/>
        <v>0</v>
      </c>
      <c r="L144" s="45">
        <f t="shared" si="350"/>
        <v>0</v>
      </c>
      <c r="M144" s="45">
        <f t="shared" si="350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0</v>
      </c>
      <c r="D145" s="27">
        <f>SUM(E145,F145)</f>
        <v>0</v>
      </c>
      <c r="E145" s="28">
        <f>SUM(E142,E139,E136,E133,E129)</f>
        <v>0</v>
      </c>
      <c r="F145" s="28">
        <f>SUM(F142,F139,F136,F133,F129)</f>
        <v>0</v>
      </c>
      <c r="G145" s="28">
        <f>SUM(G142,G139,G136,G133,G129)</f>
        <v>0</v>
      </c>
      <c r="H145" s="28">
        <f t="shared" ref="H145:M145" si="351">SUM(H142,H139,H136,H133,H129)</f>
        <v>0</v>
      </c>
      <c r="I145" s="28">
        <f t="shared" si="351"/>
        <v>0</v>
      </c>
      <c r="J145" s="28">
        <f t="shared" si="351"/>
        <v>0</v>
      </c>
      <c r="K145" s="28">
        <f t="shared" si="351"/>
        <v>0</v>
      </c>
      <c r="L145" s="28">
        <f t="shared" si="351"/>
        <v>0</v>
      </c>
      <c r="M145" s="28">
        <f t="shared" si="351"/>
        <v>0</v>
      </c>
    </row>
    <row r="146" spans="1:13" s="7" customFormat="1" ht="15.75" customHeight="1" x14ac:dyDescent="0.2">
      <c r="A146" s="92"/>
      <c r="B146" s="92"/>
      <c r="C146" s="95">
        <f>SUM(C144,C145)</f>
        <v>117185</v>
      </c>
      <c r="D146" s="95">
        <f t="shared" ref="D146:M146" si="352">SUM(D144,D145)</f>
        <v>0</v>
      </c>
      <c r="E146" s="95">
        <f t="shared" si="352"/>
        <v>0</v>
      </c>
      <c r="F146" s="95">
        <f t="shared" si="352"/>
        <v>0</v>
      </c>
      <c r="G146" s="95">
        <f t="shared" si="352"/>
        <v>23000</v>
      </c>
      <c r="H146" s="95">
        <f t="shared" si="352"/>
        <v>68685</v>
      </c>
      <c r="I146" s="95">
        <f t="shared" si="352"/>
        <v>0</v>
      </c>
      <c r="J146" s="95">
        <f t="shared" si="352"/>
        <v>25500</v>
      </c>
      <c r="K146" s="95">
        <f t="shared" si="352"/>
        <v>0</v>
      </c>
      <c r="L146" s="95">
        <f t="shared" si="352"/>
        <v>0</v>
      </c>
      <c r="M146" s="95">
        <f t="shared" si="352"/>
        <v>0</v>
      </c>
    </row>
    <row r="147" spans="1:13" s="7" customFormat="1" ht="36.75" customHeight="1" x14ac:dyDescent="0.2">
      <c r="A147" s="32" t="s">
        <v>109</v>
      </c>
      <c r="B147" s="32" t="s">
        <v>110</v>
      </c>
      <c r="C147" s="34">
        <f>SUM(C150,C153,C156,C159,C162,C165,C168,C171,C174,C177)</f>
        <v>201206</v>
      </c>
      <c r="D147" s="34">
        <f t="shared" ref="D147:M147" si="353">SUM(D150,D153,D156,D159,D162,D165,D168,D171,D174,D177)</f>
        <v>0</v>
      </c>
      <c r="E147" s="34">
        <f t="shared" si="353"/>
        <v>0</v>
      </c>
      <c r="F147" s="34">
        <f t="shared" si="353"/>
        <v>0</v>
      </c>
      <c r="G147" s="34">
        <f t="shared" si="353"/>
        <v>178916</v>
      </c>
      <c r="H147" s="34">
        <f t="shared" si="353"/>
        <v>0</v>
      </c>
      <c r="I147" s="34">
        <f t="shared" si="353"/>
        <v>0</v>
      </c>
      <c r="J147" s="34">
        <f t="shared" si="353"/>
        <v>22290</v>
      </c>
      <c r="K147" s="34">
        <f t="shared" si="353"/>
        <v>0</v>
      </c>
      <c r="L147" s="34">
        <f t="shared" si="353"/>
        <v>0</v>
      </c>
      <c r="M147" s="34">
        <f t="shared" si="353"/>
        <v>0</v>
      </c>
    </row>
    <row r="148" spans="1:13" s="7" customFormat="1" ht="15.75" customHeight="1" x14ac:dyDescent="0.2">
      <c r="A148" s="25"/>
      <c r="B148" s="25"/>
      <c r="C148" s="27">
        <f>D148+G148+H148+I148+J148+K148+L148+M148</f>
        <v>3679</v>
      </c>
      <c r="D148" s="27">
        <f>SUM(E148,F148)</f>
        <v>0</v>
      </c>
      <c r="E148" s="28">
        <f>SUM(E151,E154,E157,E160,E163,E166,E169,E172,E175,E178)</f>
        <v>0</v>
      </c>
      <c r="F148" s="28">
        <f t="shared" ref="F148:M148" si="354">SUM(F151,F154,F157,F160,F163,F166,F169,F172,F175,F178)</f>
        <v>0</v>
      </c>
      <c r="G148" s="28">
        <f t="shared" si="354"/>
        <v>0</v>
      </c>
      <c r="H148" s="28">
        <f t="shared" si="354"/>
        <v>0</v>
      </c>
      <c r="I148" s="28">
        <f t="shared" si="354"/>
        <v>0</v>
      </c>
      <c r="J148" s="28">
        <f t="shared" si="354"/>
        <v>3679</v>
      </c>
      <c r="K148" s="28">
        <f t="shared" si="354"/>
        <v>0</v>
      </c>
      <c r="L148" s="28">
        <f t="shared" si="354"/>
        <v>0</v>
      </c>
      <c r="M148" s="28">
        <f t="shared" si="354"/>
        <v>0</v>
      </c>
    </row>
    <row r="149" spans="1:13" s="7" customFormat="1" ht="15.75" customHeight="1" x14ac:dyDescent="0.2">
      <c r="A149" s="92"/>
      <c r="B149" s="92"/>
      <c r="C149" s="95">
        <f>SUM(C147,C148)</f>
        <v>204885</v>
      </c>
      <c r="D149" s="95">
        <f t="shared" ref="D149:M149" si="355">SUM(D147,D148)</f>
        <v>0</v>
      </c>
      <c r="E149" s="95">
        <f t="shared" si="355"/>
        <v>0</v>
      </c>
      <c r="F149" s="95">
        <f t="shared" si="355"/>
        <v>0</v>
      </c>
      <c r="G149" s="95">
        <f t="shared" si="355"/>
        <v>178916</v>
      </c>
      <c r="H149" s="95">
        <f t="shared" si="355"/>
        <v>0</v>
      </c>
      <c r="I149" s="95">
        <f t="shared" si="355"/>
        <v>0</v>
      </c>
      <c r="J149" s="95">
        <f t="shared" si="355"/>
        <v>25969</v>
      </c>
      <c r="K149" s="95">
        <f t="shared" si="355"/>
        <v>0</v>
      </c>
      <c r="L149" s="95">
        <f t="shared" si="355"/>
        <v>0</v>
      </c>
      <c r="M149" s="95">
        <f t="shared" si="355"/>
        <v>0</v>
      </c>
    </row>
    <row r="150" spans="1:13" s="7" customFormat="1" ht="15.75" customHeight="1" x14ac:dyDescent="0.2">
      <c r="A150" s="25"/>
      <c r="B150" s="25" t="s">
        <v>49</v>
      </c>
      <c r="C150" s="27">
        <f>SUM(D150,G150,H150:M150)</f>
        <v>22730</v>
      </c>
      <c r="D150" s="27">
        <f t="shared" ref="D150:D177" si="356">SUM(E150:F150)</f>
        <v>0</v>
      </c>
      <c r="E150" s="30"/>
      <c r="F150" s="27"/>
      <c r="G150" s="27">
        <v>17810</v>
      </c>
      <c r="H150" s="27"/>
      <c r="I150" s="27"/>
      <c r="J150" s="27">
        <v>4920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/>
      <c r="H151" s="27"/>
      <c r="I151" s="27"/>
      <c r="J151" s="27"/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22730</v>
      </c>
      <c r="D152" s="93">
        <f t="shared" ref="D152" si="357">SUM(D150:D151)</f>
        <v>0</v>
      </c>
      <c r="E152" s="93">
        <f t="shared" ref="E152" si="358">SUM(E150:E151)</f>
        <v>0</v>
      </c>
      <c r="F152" s="93">
        <f t="shared" ref="F152" si="359">SUM(F150:F151)</f>
        <v>0</v>
      </c>
      <c r="G152" s="93">
        <f t="shared" ref="G152" si="360">SUM(G150:G151)</f>
        <v>17810</v>
      </c>
      <c r="H152" s="93">
        <f t="shared" ref="H152" si="361">SUM(H150:H151)</f>
        <v>0</v>
      </c>
      <c r="I152" s="93">
        <f t="shared" ref="I152" si="362">SUM(I150:I151)</f>
        <v>0</v>
      </c>
      <c r="J152" s="93">
        <f t="shared" ref="J152" si="363">SUM(J150:J151)</f>
        <v>4920</v>
      </c>
      <c r="K152" s="93">
        <f t="shared" ref="K152" si="364">SUM(K150:K151)</f>
        <v>0</v>
      </c>
      <c r="L152" s="93">
        <f t="shared" ref="L152" si="365">SUM(L150:L151)</f>
        <v>0</v>
      </c>
      <c r="M152" s="93">
        <f t="shared" ref="M152" si="366">SUM(M150:M151)</f>
        <v>0</v>
      </c>
    </row>
    <row r="153" spans="1:13" s="7" customFormat="1" ht="15.75" customHeight="1" x14ac:dyDescent="0.2">
      <c r="A153" s="25"/>
      <c r="B153" s="25" t="s">
        <v>99</v>
      </c>
      <c r="C153" s="27">
        <f t="shared" ref="C153:C177" si="367">SUM(D153,G153,H153:M153)</f>
        <v>7740</v>
      </c>
      <c r="D153" s="27">
        <f t="shared" si="356"/>
        <v>0</v>
      </c>
      <c r="E153" s="30"/>
      <c r="F153" s="27"/>
      <c r="G153" s="27">
        <v>6820</v>
      </c>
      <c r="H153" s="27"/>
      <c r="I153" s="27"/>
      <c r="J153" s="27">
        <v>920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/>
      <c r="H154" s="27"/>
      <c r="I154" s="27"/>
      <c r="J154" s="27"/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7740</v>
      </c>
      <c r="D155" s="93">
        <f t="shared" ref="D155" si="368">SUM(D153:D154)</f>
        <v>0</v>
      </c>
      <c r="E155" s="93">
        <f t="shared" ref="E155" si="369">SUM(E153:E154)</f>
        <v>0</v>
      </c>
      <c r="F155" s="93">
        <f t="shared" ref="F155" si="370">SUM(F153:F154)</f>
        <v>0</v>
      </c>
      <c r="G155" s="93">
        <f t="shared" ref="G155" si="371">SUM(G153:G154)</f>
        <v>6820</v>
      </c>
      <c r="H155" s="93">
        <f t="shared" ref="H155" si="372">SUM(H153:H154)</f>
        <v>0</v>
      </c>
      <c r="I155" s="93">
        <f t="shared" ref="I155" si="373">SUM(I153:I154)</f>
        <v>0</v>
      </c>
      <c r="J155" s="93">
        <f t="shared" ref="J155" si="374">SUM(J153:J154)</f>
        <v>920</v>
      </c>
      <c r="K155" s="93">
        <f t="shared" ref="K155" si="375">SUM(K153:K154)</f>
        <v>0</v>
      </c>
      <c r="L155" s="93">
        <f t="shared" ref="L155" si="376">SUM(L153:L154)</f>
        <v>0</v>
      </c>
      <c r="M155" s="93">
        <f t="shared" ref="M155" si="377">SUM(M153:M154)</f>
        <v>0</v>
      </c>
    </row>
    <row r="156" spans="1:13" s="7" customFormat="1" ht="15.75" customHeight="1" x14ac:dyDescent="0.2">
      <c r="A156" s="25"/>
      <c r="B156" s="25" t="s">
        <v>96</v>
      </c>
      <c r="C156" s="27">
        <f t="shared" si="367"/>
        <v>27535</v>
      </c>
      <c r="D156" s="27">
        <f t="shared" si="356"/>
        <v>0</v>
      </c>
      <c r="E156" s="30"/>
      <c r="F156" s="27"/>
      <c r="G156" s="27">
        <v>19535</v>
      </c>
      <c r="H156" s="27"/>
      <c r="I156" s="27"/>
      <c r="J156" s="27">
        <v>8000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0</v>
      </c>
      <c r="D157" s="27">
        <f>SUM(E157,F157)</f>
        <v>0</v>
      </c>
      <c r="E157" s="28"/>
      <c r="F157" s="29"/>
      <c r="G157" s="29"/>
      <c r="H157" s="27"/>
      <c r="I157" s="27"/>
      <c r="J157" s="27"/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27535</v>
      </c>
      <c r="D158" s="93">
        <f t="shared" ref="D158" si="378">SUM(D156:D157)</f>
        <v>0</v>
      </c>
      <c r="E158" s="93">
        <f t="shared" ref="E158" si="379">SUM(E156:E157)</f>
        <v>0</v>
      </c>
      <c r="F158" s="93">
        <f t="shared" ref="F158" si="380">SUM(F156:F157)</f>
        <v>0</v>
      </c>
      <c r="G158" s="93">
        <f t="shared" ref="G158" si="381">SUM(G156:G157)</f>
        <v>19535</v>
      </c>
      <c r="H158" s="93">
        <f t="shared" ref="H158" si="382">SUM(H156:H157)</f>
        <v>0</v>
      </c>
      <c r="I158" s="93">
        <f t="shared" ref="I158" si="383">SUM(I156:I157)</f>
        <v>0</v>
      </c>
      <c r="J158" s="93">
        <f t="shared" ref="J158" si="384">SUM(J156:J157)</f>
        <v>8000</v>
      </c>
      <c r="K158" s="93">
        <f t="shared" ref="K158" si="385">SUM(K156:K157)</f>
        <v>0</v>
      </c>
      <c r="L158" s="93">
        <f t="shared" ref="L158" si="386">SUM(L156:L157)</f>
        <v>0</v>
      </c>
      <c r="M158" s="93">
        <f t="shared" ref="M158" si="387">SUM(M156:M157)</f>
        <v>0</v>
      </c>
    </row>
    <row r="159" spans="1:13" s="7" customFormat="1" ht="15.75" customHeight="1" x14ac:dyDescent="0.2">
      <c r="A159" s="25"/>
      <c r="B159" s="25" t="s">
        <v>95</v>
      </c>
      <c r="C159" s="27">
        <f t="shared" si="367"/>
        <v>8545</v>
      </c>
      <c r="D159" s="27">
        <f t="shared" si="356"/>
        <v>0</v>
      </c>
      <c r="E159" s="30"/>
      <c r="F159" s="27"/>
      <c r="G159" s="29">
        <v>8245</v>
      </c>
      <c r="H159" s="27"/>
      <c r="I159" s="27"/>
      <c r="J159" s="27">
        <v>300</v>
      </c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0</v>
      </c>
      <c r="D160" s="27">
        <f>SUM(E160,F160)</f>
        <v>0</v>
      </c>
      <c r="E160" s="28"/>
      <c r="F160" s="29"/>
      <c r="G160" s="29"/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8545</v>
      </c>
      <c r="D161" s="93">
        <f t="shared" ref="D161" si="388">SUM(D159:D160)</f>
        <v>0</v>
      </c>
      <c r="E161" s="93">
        <f t="shared" ref="E161" si="389">SUM(E159:E160)</f>
        <v>0</v>
      </c>
      <c r="F161" s="93">
        <f t="shared" ref="F161" si="390">SUM(F159:F160)</f>
        <v>0</v>
      </c>
      <c r="G161" s="93">
        <f t="shared" ref="G161" si="391">SUM(G159:G160)</f>
        <v>8245</v>
      </c>
      <c r="H161" s="93">
        <f t="shared" ref="H161" si="392">SUM(H159:H160)</f>
        <v>0</v>
      </c>
      <c r="I161" s="93">
        <f t="shared" ref="I161" si="393">SUM(I159:I160)</f>
        <v>0</v>
      </c>
      <c r="J161" s="93">
        <f t="shared" ref="J161" si="394">SUM(J159:J160)</f>
        <v>300</v>
      </c>
      <c r="K161" s="93">
        <f t="shared" ref="K161" si="395">SUM(K159:K160)</f>
        <v>0</v>
      </c>
      <c r="L161" s="93">
        <f t="shared" ref="L161" si="396">SUM(L159:L160)</f>
        <v>0</v>
      </c>
      <c r="M161" s="93">
        <f t="shared" ref="M161" si="397">SUM(M159:M160)</f>
        <v>0</v>
      </c>
    </row>
    <row r="162" spans="1:13" s="7" customFormat="1" ht="15.75" customHeight="1" x14ac:dyDescent="0.2">
      <c r="A162" s="25"/>
      <c r="B162" s="25" t="s">
        <v>100</v>
      </c>
      <c r="C162" s="27">
        <f t="shared" si="367"/>
        <v>38523</v>
      </c>
      <c r="D162" s="27">
        <f t="shared" si="356"/>
        <v>0</v>
      </c>
      <c r="E162" s="30"/>
      <c r="F162" s="27"/>
      <c r="G162" s="27">
        <v>38223</v>
      </c>
      <c r="H162" s="27"/>
      <c r="I162" s="27"/>
      <c r="J162" s="27">
        <v>300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879</v>
      </c>
      <c r="D163" s="27">
        <f>SUM(E163,F163)</f>
        <v>0</v>
      </c>
      <c r="E163" s="28"/>
      <c r="F163" s="29"/>
      <c r="G163" s="29"/>
      <c r="H163" s="27"/>
      <c r="I163" s="27"/>
      <c r="J163" s="27">
        <v>879</v>
      </c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39402</v>
      </c>
      <c r="D164" s="93">
        <f t="shared" ref="D164" si="398">SUM(D162:D163)</f>
        <v>0</v>
      </c>
      <c r="E164" s="93">
        <f t="shared" ref="E164" si="399">SUM(E162:E163)</f>
        <v>0</v>
      </c>
      <c r="F164" s="93">
        <f t="shared" ref="F164" si="400">SUM(F162:F163)</f>
        <v>0</v>
      </c>
      <c r="G164" s="93">
        <f t="shared" ref="G164" si="401">SUM(G162:G163)</f>
        <v>38223</v>
      </c>
      <c r="H164" s="93">
        <f t="shared" ref="H164" si="402">SUM(H162:H163)</f>
        <v>0</v>
      </c>
      <c r="I164" s="93">
        <f t="shared" ref="I164" si="403">SUM(I162:I163)</f>
        <v>0</v>
      </c>
      <c r="J164" s="93">
        <f t="shared" ref="J164" si="404">SUM(J162:J163)</f>
        <v>1179</v>
      </c>
      <c r="K164" s="93">
        <f t="shared" ref="K164" si="405">SUM(K162:K163)</f>
        <v>0</v>
      </c>
      <c r="L164" s="93">
        <f t="shared" ref="L164" si="406">SUM(L162:L163)</f>
        <v>0</v>
      </c>
      <c r="M164" s="93">
        <f t="shared" ref="M164" si="407">SUM(M162:M163)</f>
        <v>0</v>
      </c>
    </row>
    <row r="165" spans="1:13" s="7" customFormat="1" ht="15.75" customHeight="1" x14ac:dyDescent="0.2">
      <c r="A165" s="33"/>
      <c r="B165" s="26" t="s">
        <v>101</v>
      </c>
      <c r="C165" s="27">
        <f t="shared" si="367"/>
        <v>20390</v>
      </c>
      <c r="D165" s="27">
        <f t="shared" si="356"/>
        <v>0</v>
      </c>
      <c r="E165" s="46"/>
      <c r="F165" s="46"/>
      <c r="G165" s="47">
        <v>19690</v>
      </c>
      <c r="H165" s="46"/>
      <c r="I165" s="46"/>
      <c r="J165" s="47">
        <v>700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20390</v>
      </c>
      <c r="D167" s="93">
        <f t="shared" ref="D167" si="408">SUM(D165:D166)</f>
        <v>0</v>
      </c>
      <c r="E167" s="93">
        <f t="shared" ref="E167" si="409">SUM(E165:E166)</f>
        <v>0</v>
      </c>
      <c r="F167" s="93">
        <f t="shared" ref="F167" si="410">SUM(F165:F166)</f>
        <v>0</v>
      </c>
      <c r="G167" s="93">
        <f t="shared" ref="G167" si="411">SUM(G165:G166)</f>
        <v>19690</v>
      </c>
      <c r="H167" s="93">
        <f t="shared" ref="H167" si="412">SUM(H165:H166)</f>
        <v>0</v>
      </c>
      <c r="I167" s="93">
        <f t="shared" ref="I167" si="413">SUM(I165:I166)</f>
        <v>0</v>
      </c>
      <c r="J167" s="93">
        <f t="shared" ref="J167" si="414">SUM(J165:J166)</f>
        <v>700</v>
      </c>
      <c r="K167" s="93">
        <f t="shared" ref="K167" si="415">SUM(K165:K166)</f>
        <v>0</v>
      </c>
      <c r="L167" s="93">
        <f t="shared" ref="L167" si="416">SUM(L165:L166)</f>
        <v>0</v>
      </c>
      <c r="M167" s="93">
        <f t="shared" ref="M167" si="417">SUM(M165:M166)</f>
        <v>0</v>
      </c>
    </row>
    <row r="168" spans="1:13" s="7" customFormat="1" ht="15.75" customHeight="1" x14ac:dyDescent="0.2">
      <c r="A168" s="33"/>
      <c r="B168" s="26" t="s">
        <v>131</v>
      </c>
      <c r="C168" s="27">
        <f t="shared" si="367"/>
        <v>16855</v>
      </c>
      <c r="D168" s="27">
        <f t="shared" si="356"/>
        <v>0</v>
      </c>
      <c r="E168" s="46"/>
      <c r="F168" s="46"/>
      <c r="G168" s="47">
        <v>12355</v>
      </c>
      <c r="H168" s="46"/>
      <c r="I168" s="46"/>
      <c r="J168" s="47">
        <v>4500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2300</v>
      </c>
      <c r="D169" s="27">
        <f>SUM(E169,F169)</f>
        <v>0</v>
      </c>
      <c r="E169" s="28"/>
      <c r="F169" s="29"/>
      <c r="G169" s="29"/>
      <c r="H169" s="27"/>
      <c r="I169" s="27"/>
      <c r="J169" s="27">
        <v>2300</v>
      </c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19155</v>
      </c>
      <c r="D170" s="93">
        <f t="shared" ref="D170" si="418">SUM(D168:D169)</f>
        <v>0</v>
      </c>
      <c r="E170" s="93">
        <f t="shared" ref="E170" si="419">SUM(E168:E169)</f>
        <v>0</v>
      </c>
      <c r="F170" s="93">
        <f t="shared" ref="F170" si="420">SUM(F168:F169)</f>
        <v>0</v>
      </c>
      <c r="G170" s="93">
        <f t="shared" ref="G170" si="421">SUM(G168:G169)</f>
        <v>12355</v>
      </c>
      <c r="H170" s="93">
        <f t="shared" ref="H170" si="422">SUM(H168:H169)</f>
        <v>0</v>
      </c>
      <c r="I170" s="93">
        <f t="shared" ref="I170" si="423">SUM(I168:I169)</f>
        <v>0</v>
      </c>
      <c r="J170" s="93">
        <f t="shared" ref="J170" si="424">SUM(J168:J169)</f>
        <v>6800</v>
      </c>
      <c r="K170" s="93">
        <f t="shared" ref="K170" si="425">SUM(K168:K169)</f>
        <v>0</v>
      </c>
      <c r="L170" s="93">
        <f t="shared" ref="L170" si="426">SUM(L168:L169)</f>
        <v>0</v>
      </c>
      <c r="M170" s="93">
        <f t="shared" ref="M170" si="427">SUM(M168:M169)</f>
        <v>0</v>
      </c>
    </row>
    <row r="171" spans="1:13" s="7" customFormat="1" ht="15.75" customHeight="1" x14ac:dyDescent="0.2">
      <c r="A171" s="33"/>
      <c r="B171" s="26" t="s">
        <v>132</v>
      </c>
      <c r="C171" s="27">
        <f t="shared" si="367"/>
        <v>22670</v>
      </c>
      <c r="D171" s="27">
        <f t="shared" si="356"/>
        <v>0</v>
      </c>
      <c r="E171" s="46"/>
      <c r="F171" s="46"/>
      <c r="G171" s="47">
        <v>21020</v>
      </c>
      <c r="H171" s="46"/>
      <c r="I171" s="46"/>
      <c r="J171" s="47">
        <v>1650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500</v>
      </c>
      <c r="D172" s="27">
        <f>SUM(E172,F172)</f>
        <v>0</v>
      </c>
      <c r="E172" s="28"/>
      <c r="F172" s="29"/>
      <c r="G172" s="29"/>
      <c r="H172" s="27"/>
      <c r="I172" s="27"/>
      <c r="J172" s="27">
        <v>500</v>
      </c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23170</v>
      </c>
      <c r="D173" s="93">
        <f t="shared" ref="D173" si="428">SUM(D171:D172)</f>
        <v>0</v>
      </c>
      <c r="E173" s="93">
        <f t="shared" ref="E173" si="429">SUM(E171:E172)</f>
        <v>0</v>
      </c>
      <c r="F173" s="93">
        <f t="shared" ref="F173" si="430">SUM(F171:F172)</f>
        <v>0</v>
      </c>
      <c r="G173" s="93">
        <f t="shared" ref="G173" si="431">SUM(G171:G172)</f>
        <v>21020</v>
      </c>
      <c r="H173" s="93">
        <f t="shared" ref="H173" si="432">SUM(H171:H172)</f>
        <v>0</v>
      </c>
      <c r="I173" s="93">
        <f t="shared" ref="I173" si="433">SUM(I171:I172)</f>
        <v>0</v>
      </c>
      <c r="J173" s="93">
        <f t="shared" ref="J173" si="434">SUM(J171:J172)</f>
        <v>2150</v>
      </c>
      <c r="K173" s="93">
        <f t="shared" ref="K173" si="435">SUM(K171:K172)</f>
        <v>0</v>
      </c>
      <c r="L173" s="93">
        <f t="shared" ref="L173" si="436">SUM(L171:L172)</f>
        <v>0</v>
      </c>
      <c r="M173" s="93">
        <f t="shared" ref="M173" si="437">SUM(M171:M172)</f>
        <v>0</v>
      </c>
    </row>
    <row r="174" spans="1:13" s="7" customFormat="1" ht="15.75" customHeight="1" x14ac:dyDescent="0.2">
      <c r="A174" s="33"/>
      <c r="B174" s="26" t="s">
        <v>87</v>
      </c>
      <c r="C174" s="27">
        <f t="shared" si="367"/>
        <v>17298</v>
      </c>
      <c r="D174" s="27">
        <f t="shared" si="356"/>
        <v>0</v>
      </c>
      <c r="E174" s="46"/>
      <c r="F174" s="46"/>
      <c r="G174" s="47">
        <v>17298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/>
      <c r="H175" s="27"/>
      <c r="I175" s="27"/>
      <c r="J175" s="27"/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17298</v>
      </c>
      <c r="D176" s="93">
        <f t="shared" ref="D176" si="438">SUM(D174:D175)</f>
        <v>0</v>
      </c>
      <c r="E176" s="93">
        <f t="shared" ref="E176" si="439">SUM(E174:E175)</f>
        <v>0</v>
      </c>
      <c r="F176" s="93">
        <f t="shared" ref="F176" si="440">SUM(F174:F175)</f>
        <v>0</v>
      </c>
      <c r="G176" s="93">
        <f t="shared" ref="G176" si="441">SUM(G174:G175)</f>
        <v>17298</v>
      </c>
      <c r="H176" s="93">
        <f t="shared" ref="H176" si="442">SUM(H174:H175)</f>
        <v>0</v>
      </c>
      <c r="I176" s="93">
        <f t="shared" ref="I176" si="443">SUM(I174:I175)</f>
        <v>0</v>
      </c>
      <c r="J176" s="93">
        <f t="shared" ref="J176" si="444">SUM(J174:J175)</f>
        <v>0</v>
      </c>
      <c r="K176" s="93">
        <f t="shared" ref="K176" si="445">SUM(K174:K175)</f>
        <v>0</v>
      </c>
      <c r="L176" s="93">
        <f t="shared" ref="L176" si="446">SUM(L174:L175)</f>
        <v>0</v>
      </c>
      <c r="M176" s="93">
        <f t="shared" ref="M176" si="447">SUM(M174:M175)</f>
        <v>0</v>
      </c>
    </row>
    <row r="177" spans="1:13" s="7" customFormat="1" ht="15.75" customHeight="1" x14ac:dyDescent="0.2">
      <c r="A177" s="33"/>
      <c r="B177" s="26" t="s">
        <v>108</v>
      </c>
      <c r="C177" s="27">
        <f t="shared" si="367"/>
        <v>18920</v>
      </c>
      <c r="D177" s="27">
        <f t="shared" si="356"/>
        <v>0</v>
      </c>
      <c r="E177" s="46"/>
      <c r="F177" s="46"/>
      <c r="G177" s="47">
        <v>17920</v>
      </c>
      <c r="H177" s="46"/>
      <c r="I177" s="46"/>
      <c r="J177" s="47">
        <v>1000</v>
      </c>
      <c r="K177" s="46"/>
      <c r="L177" s="46"/>
      <c r="M177" s="37"/>
    </row>
    <row r="178" spans="1:13" s="7" customFormat="1" ht="15.75" customHeight="1" x14ac:dyDescent="0.2">
      <c r="A178" s="25"/>
      <c r="B178" s="25"/>
      <c r="C178" s="27">
        <f>D178+G178+H178+I178+J178+K178+L178+M178</f>
        <v>0</v>
      </c>
      <c r="D178" s="27">
        <f>SUM(E178,F178)</f>
        <v>0</v>
      </c>
      <c r="E178" s="28"/>
      <c r="F178" s="29"/>
      <c r="G178" s="29"/>
      <c r="H178" s="27"/>
      <c r="I178" s="27"/>
      <c r="J178" s="27"/>
      <c r="K178" s="27"/>
      <c r="L178" s="27"/>
      <c r="M178" s="27"/>
    </row>
    <row r="179" spans="1:13" s="7" customFormat="1" ht="15.75" customHeight="1" x14ac:dyDescent="0.2">
      <c r="A179" s="92"/>
      <c r="B179" s="92"/>
      <c r="C179" s="93">
        <f>SUM(C177:C178)</f>
        <v>18920</v>
      </c>
      <c r="D179" s="93">
        <f t="shared" ref="D179" si="448">SUM(D177:D178)</f>
        <v>0</v>
      </c>
      <c r="E179" s="93">
        <f t="shared" ref="E179" si="449">SUM(E177:E178)</f>
        <v>0</v>
      </c>
      <c r="F179" s="93">
        <f t="shared" ref="F179" si="450">SUM(F177:F178)</f>
        <v>0</v>
      </c>
      <c r="G179" s="93">
        <f t="shared" ref="G179" si="451">SUM(G177:G178)</f>
        <v>17920</v>
      </c>
      <c r="H179" s="93">
        <f t="shared" ref="H179" si="452">SUM(H177:H178)</f>
        <v>0</v>
      </c>
      <c r="I179" s="93">
        <f t="shared" ref="I179" si="453">SUM(I177:I178)</f>
        <v>0</v>
      </c>
      <c r="J179" s="93">
        <f t="shared" ref="J179" si="454">SUM(J177:J178)</f>
        <v>1000</v>
      </c>
      <c r="K179" s="93">
        <f t="shared" ref="K179" si="455">SUM(K177:K178)</f>
        <v>0</v>
      </c>
      <c r="L179" s="93">
        <f t="shared" ref="L179" si="456">SUM(L177:L178)</f>
        <v>0</v>
      </c>
      <c r="M179" s="93">
        <f t="shared" ref="M179" si="457">SUM(M177:M178)</f>
        <v>0</v>
      </c>
    </row>
    <row r="180" spans="1:13" s="7" customFormat="1" ht="15.75" customHeight="1" x14ac:dyDescent="0.2">
      <c r="A180" s="32" t="s">
        <v>102</v>
      </c>
      <c r="B180" s="32" t="s">
        <v>103</v>
      </c>
      <c r="C180" s="34">
        <f>SUM(C183,C186,C189,C192,C195,C198,C201,C204)</f>
        <v>1480290</v>
      </c>
      <c r="D180" s="34">
        <f t="shared" ref="D180:M180" si="458">SUM(D183,D186,D189,D192,D195,D198,D201,D204)</f>
        <v>140416</v>
      </c>
      <c r="E180" s="34">
        <f t="shared" si="458"/>
        <v>113609</v>
      </c>
      <c r="F180" s="34">
        <f t="shared" si="458"/>
        <v>26807</v>
      </c>
      <c r="G180" s="34">
        <f t="shared" si="458"/>
        <v>210217</v>
      </c>
      <c r="H180" s="34">
        <f t="shared" si="458"/>
        <v>6000</v>
      </c>
      <c r="I180" s="34">
        <f t="shared" si="458"/>
        <v>0</v>
      </c>
      <c r="J180" s="34">
        <f t="shared" si="458"/>
        <v>912973</v>
      </c>
      <c r="K180" s="34">
        <f t="shared" si="458"/>
        <v>0</v>
      </c>
      <c r="L180" s="34">
        <f t="shared" si="458"/>
        <v>210684</v>
      </c>
      <c r="M180" s="34">
        <f t="shared" si="458"/>
        <v>0</v>
      </c>
    </row>
    <row r="181" spans="1:13" s="7" customFormat="1" ht="15.75" customHeight="1" x14ac:dyDescent="0.2">
      <c r="A181" s="25"/>
      <c r="B181" s="25"/>
      <c r="C181" s="27">
        <f>D181+G181+H181+I181+J181+K181+L181+M181</f>
        <v>121318</v>
      </c>
      <c r="D181" s="27">
        <f>SUM(E181,F181)</f>
        <v>0</v>
      </c>
      <c r="E181" s="28">
        <f>SUM(E184,E187,E190,E193,E196,E199,E202,E205)</f>
        <v>0</v>
      </c>
      <c r="F181" s="28">
        <f t="shared" ref="F181:M181" si="459">SUM(F184,F187,F190,F193,F196,F199,F202,F205)</f>
        <v>0</v>
      </c>
      <c r="G181" s="28">
        <f t="shared" si="459"/>
        <v>0</v>
      </c>
      <c r="H181" s="28">
        <f t="shared" si="459"/>
        <v>0</v>
      </c>
      <c r="I181" s="28">
        <f t="shared" si="459"/>
        <v>0</v>
      </c>
      <c r="J181" s="28">
        <f t="shared" si="459"/>
        <v>120312</v>
      </c>
      <c r="K181" s="28">
        <f t="shared" si="459"/>
        <v>0</v>
      </c>
      <c r="L181" s="28">
        <f t="shared" si="459"/>
        <v>1006</v>
      </c>
      <c r="M181" s="28">
        <f t="shared" si="459"/>
        <v>0</v>
      </c>
    </row>
    <row r="182" spans="1:13" s="7" customFormat="1" ht="15.75" customHeight="1" x14ac:dyDescent="0.2">
      <c r="A182" s="92"/>
      <c r="B182" s="92"/>
      <c r="C182" s="95">
        <f>SUM(C180,C181)</f>
        <v>1601608</v>
      </c>
      <c r="D182" s="95">
        <f t="shared" ref="D182:M182" si="460">SUM(D180,D181)</f>
        <v>140416</v>
      </c>
      <c r="E182" s="95">
        <f t="shared" si="460"/>
        <v>113609</v>
      </c>
      <c r="F182" s="95">
        <f t="shared" si="460"/>
        <v>26807</v>
      </c>
      <c r="G182" s="95">
        <f t="shared" si="460"/>
        <v>210217</v>
      </c>
      <c r="H182" s="95">
        <f t="shared" si="460"/>
        <v>6000</v>
      </c>
      <c r="I182" s="95">
        <f t="shared" si="460"/>
        <v>0</v>
      </c>
      <c r="J182" s="95">
        <f t="shared" si="460"/>
        <v>1033285</v>
      </c>
      <c r="K182" s="95">
        <f t="shared" si="460"/>
        <v>0</v>
      </c>
      <c r="L182" s="95">
        <f t="shared" si="460"/>
        <v>211690</v>
      </c>
      <c r="M182" s="95">
        <f t="shared" si="460"/>
        <v>0</v>
      </c>
    </row>
    <row r="183" spans="1:13" s="7" customFormat="1" ht="15.75" customHeight="1" x14ac:dyDescent="0.2">
      <c r="A183" s="25"/>
      <c r="B183" s="26" t="s">
        <v>167</v>
      </c>
      <c r="C183" s="29">
        <f t="shared" ref="C183:C198" si="461">SUM(D183,G183,H183:M183)</f>
        <v>244416</v>
      </c>
      <c r="D183" s="29">
        <f>SUM(E183:F183)</f>
        <v>135466</v>
      </c>
      <c r="E183" s="28">
        <v>109609</v>
      </c>
      <c r="F183" s="29">
        <v>25857</v>
      </c>
      <c r="G183" s="29">
        <v>57950</v>
      </c>
      <c r="H183" s="29">
        <v>6000</v>
      </c>
      <c r="I183" s="29"/>
      <c r="J183" s="29">
        <v>45000</v>
      </c>
      <c r="K183" s="29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0</v>
      </c>
      <c r="D184" s="27">
        <f>SUM(E184,F184)</f>
        <v>0</v>
      </c>
      <c r="E184" s="28"/>
      <c r="F184" s="29"/>
      <c r="G184" s="29"/>
      <c r="H184" s="27"/>
      <c r="I184" s="27"/>
      <c r="J184" s="27"/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244416</v>
      </c>
      <c r="D185" s="93">
        <f t="shared" ref="D185" si="462">SUM(D183:D184)</f>
        <v>135466</v>
      </c>
      <c r="E185" s="93">
        <f t="shared" ref="E185" si="463">SUM(E183:E184)</f>
        <v>109609</v>
      </c>
      <c r="F185" s="93">
        <f t="shared" ref="F185" si="464">SUM(F183:F184)</f>
        <v>25857</v>
      </c>
      <c r="G185" s="93">
        <f t="shared" ref="G185" si="465">SUM(G183:G184)</f>
        <v>57950</v>
      </c>
      <c r="H185" s="93">
        <f t="shared" ref="H185" si="466">SUM(H183:H184)</f>
        <v>6000</v>
      </c>
      <c r="I185" s="93">
        <f t="shared" ref="I185" si="467">SUM(I183:I184)</f>
        <v>0</v>
      </c>
      <c r="J185" s="93">
        <f t="shared" ref="J185" si="468">SUM(J183:J184)</f>
        <v>45000</v>
      </c>
      <c r="K185" s="93">
        <f t="shared" ref="K185" si="469">SUM(K183:K184)</f>
        <v>0</v>
      </c>
      <c r="L185" s="93">
        <f t="shared" ref="L185" si="470">SUM(L183:L184)</f>
        <v>0</v>
      </c>
      <c r="M185" s="93">
        <f t="shared" ref="M185" si="471">SUM(M183:M184)</f>
        <v>0</v>
      </c>
    </row>
    <row r="186" spans="1:13" s="7" customFormat="1" ht="15.75" customHeight="1" x14ac:dyDescent="0.2">
      <c r="A186" s="25"/>
      <c r="B186" s="25" t="s">
        <v>196</v>
      </c>
      <c r="C186" s="27">
        <f t="shared" si="461"/>
        <v>86000</v>
      </c>
      <c r="D186" s="27">
        <f t="shared" ref="D186:D189" si="472">SUM(E186:F186)</f>
        <v>0</v>
      </c>
      <c r="E186" s="30"/>
      <c r="F186" s="27"/>
      <c r="G186" s="27">
        <v>86000</v>
      </c>
      <c r="H186" s="27"/>
      <c r="I186" s="27"/>
      <c r="J186" s="27">
        <v>0</v>
      </c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0</v>
      </c>
      <c r="D187" s="27">
        <f>SUM(E187,F187)</f>
        <v>0</v>
      </c>
      <c r="E187" s="28"/>
      <c r="F187" s="29"/>
      <c r="G187" s="29"/>
      <c r="H187" s="27"/>
      <c r="I187" s="27"/>
      <c r="J187" s="27"/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86000</v>
      </c>
      <c r="D188" s="93">
        <f t="shared" ref="D188" si="473">SUM(D186:D187)</f>
        <v>0</v>
      </c>
      <c r="E188" s="93">
        <f t="shared" ref="E188" si="474">SUM(E186:E187)</f>
        <v>0</v>
      </c>
      <c r="F188" s="93">
        <f t="shared" ref="F188" si="475">SUM(F186:F187)</f>
        <v>0</v>
      </c>
      <c r="G188" s="93">
        <f t="shared" ref="G188" si="476">SUM(G186:G187)</f>
        <v>86000</v>
      </c>
      <c r="H188" s="93">
        <f t="shared" ref="H188" si="477">SUM(H186:H187)</f>
        <v>0</v>
      </c>
      <c r="I188" s="93">
        <f t="shared" ref="I188" si="478">SUM(I186:I187)</f>
        <v>0</v>
      </c>
      <c r="J188" s="93">
        <f t="shared" ref="J188" si="479">SUM(J186:J187)</f>
        <v>0</v>
      </c>
      <c r="K188" s="93">
        <f t="shared" ref="K188" si="480">SUM(K186:K187)</f>
        <v>0</v>
      </c>
      <c r="L188" s="93">
        <f t="shared" ref="L188" si="481">SUM(L186:L187)</f>
        <v>0</v>
      </c>
      <c r="M188" s="93">
        <f t="shared" ref="M188" si="482">SUM(M186:M187)</f>
        <v>0</v>
      </c>
    </row>
    <row r="189" spans="1:13" s="7" customFormat="1" ht="39.75" customHeight="1" x14ac:dyDescent="0.2">
      <c r="A189" s="25"/>
      <c r="B189" s="25" t="s">
        <v>234</v>
      </c>
      <c r="C189" s="27">
        <f t="shared" si="461"/>
        <v>166339</v>
      </c>
      <c r="D189" s="27">
        <f t="shared" si="472"/>
        <v>4950</v>
      </c>
      <c r="E189" s="30">
        <v>4000</v>
      </c>
      <c r="F189" s="27">
        <v>950</v>
      </c>
      <c r="G189" s="27">
        <v>17800</v>
      </c>
      <c r="H189" s="27"/>
      <c r="I189" s="27"/>
      <c r="J189" s="27">
        <v>143589</v>
      </c>
      <c r="K189" s="27"/>
      <c r="L189" s="46"/>
      <c r="M189" s="37"/>
    </row>
    <row r="190" spans="1:13" s="7" customFormat="1" ht="15.75" customHeight="1" x14ac:dyDescent="0.2">
      <c r="A190" s="25"/>
      <c r="B190" s="25"/>
      <c r="C190" s="27">
        <f>D190+G190+H190+I190+J190+K190+L190+M190</f>
        <v>0</v>
      </c>
      <c r="D190" s="27">
        <f>SUM(E190,F190)</f>
        <v>0</v>
      </c>
      <c r="E190" s="28"/>
      <c r="F190" s="29"/>
      <c r="G190" s="29"/>
      <c r="H190" s="27"/>
      <c r="I190" s="27"/>
      <c r="J190" s="27"/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166339</v>
      </c>
      <c r="D191" s="93">
        <f t="shared" ref="D191:M191" si="483">SUM(D189:D190)</f>
        <v>4950</v>
      </c>
      <c r="E191" s="93">
        <f t="shared" si="483"/>
        <v>4000</v>
      </c>
      <c r="F191" s="93">
        <f t="shared" si="483"/>
        <v>950</v>
      </c>
      <c r="G191" s="93">
        <f t="shared" si="483"/>
        <v>17800</v>
      </c>
      <c r="H191" s="93">
        <f t="shared" si="483"/>
        <v>0</v>
      </c>
      <c r="I191" s="93">
        <f t="shared" si="483"/>
        <v>0</v>
      </c>
      <c r="J191" s="93">
        <f t="shared" si="483"/>
        <v>143589</v>
      </c>
      <c r="K191" s="93">
        <f t="shared" si="483"/>
        <v>0</v>
      </c>
      <c r="L191" s="93">
        <f t="shared" si="483"/>
        <v>0</v>
      </c>
      <c r="M191" s="93">
        <f t="shared" si="483"/>
        <v>0</v>
      </c>
    </row>
    <row r="192" spans="1:13" s="7" customFormat="1" ht="15.75" customHeight="1" x14ac:dyDescent="0.2">
      <c r="A192" s="25"/>
      <c r="B192" s="25" t="s">
        <v>188</v>
      </c>
      <c r="C192" s="27">
        <f t="shared" si="461"/>
        <v>210684</v>
      </c>
      <c r="D192" s="27">
        <f>SUM(E192:F192)</f>
        <v>0</v>
      </c>
      <c r="E192" s="30">
        <v>0</v>
      </c>
      <c r="F192" s="27">
        <v>0</v>
      </c>
      <c r="G192" s="27">
        <v>0</v>
      </c>
      <c r="H192" s="27"/>
      <c r="I192" s="27"/>
      <c r="J192" s="27">
        <v>0</v>
      </c>
      <c r="K192" s="27"/>
      <c r="L192" s="47">
        <v>210684</v>
      </c>
      <c r="M192" s="29"/>
    </row>
    <row r="193" spans="1:13" s="7" customFormat="1" ht="15.75" customHeight="1" x14ac:dyDescent="0.2">
      <c r="A193" s="25"/>
      <c r="B193" s="25"/>
      <c r="C193" s="27">
        <f>D193+G193+H193+I193+J193+K193+L193+M193</f>
        <v>1006</v>
      </c>
      <c r="D193" s="27">
        <f>SUM(E193,F193)</f>
        <v>0</v>
      </c>
      <c r="E193" s="28"/>
      <c r="F193" s="29"/>
      <c r="G193" s="29"/>
      <c r="H193" s="27"/>
      <c r="I193" s="27"/>
      <c r="J193" s="27"/>
      <c r="K193" s="27"/>
      <c r="L193" s="27">
        <v>1006</v>
      </c>
      <c r="M193" s="27"/>
    </row>
    <row r="194" spans="1:13" s="7" customFormat="1" ht="15.75" customHeight="1" x14ac:dyDescent="0.2">
      <c r="A194" s="92"/>
      <c r="B194" s="92"/>
      <c r="C194" s="93">
        <f>SUM(C192:C193)</f>
        <v>211690</v>
      </c>
      <c r="D194" s="93">
        <f t="shared" ref="D194" si="484">SUM(D192:D193)</f>
        <v>0</v>
      </c>
      <c r="E194" s="93">
        <f t="shared" ref="E194" si="485">SUM(E192:E193)</f>
        <v>0</v>
      </c>
      <c r="F194" s="93">
        <f t="shared" ref="F194" si="486">SUM(F192:F193)</f>
        <v>0</v>
      </c>
      <c r="G194" s="93">
        <f t="shared" ref="G194" si="487">SUM(G192:G193)</f>
        <v>0</v>
      </c>
      <c r="H194" s="93">
        <f t="shared" ref="H194" si="488">SUM(H192:H193)</f>
        <v>0</v>
      </c>
      <c r="I194" s="93">
        <f t="shared" ref="I194" si="489">SUM(I192:I193)</f>
        <v>0</v>
      </c>
      <c r="J194" s="93">
        <f t="shared" ref="J194" si="490">SUM(J192:J193)</f>
        <v>0</v>
      </c>
      <c r="K194" s="93">
        <f t="shared" ref="K194" si="491">SUM(K192:K193)</f>
        <v>0</v>
      </c>
      <c r="L194" s="93">
        <f t="shared" ref="L194" si="492">SUM(L192:L193)</f>
        <v>211690</v>
      </c>
      <c r="M194" s="93">
        <f t="shared" ref="M194" si="493">SUM(M192:M193)</f>
        <v>0</v>
      </c>
    </row>
    <row r="195" spans="1:13" s="7" customFormat="1" ht="18" customHeight="1" x14ac:dyDescent="0.2">
      <c r="A195" s="25"/>
      <c r="B195" s="25" t="s">
        <v>219</v>
      </c>
      <c r="C195" s="27">
        <f t="shared" si="461"/>
        <v>80308</v>
      </c>
      <c r="D195" s="27">
        <f t="shared" ref="D195:D198" si="494">SUM(E195:F195)</f>
        <v>0</v>
      </c>
      <c r="E195" s="30"/>
      <c r="F195" s="27"/>
      <c r="G195" s="27"/>
      <c r="H195" s="27"/>
      <c r="I195" s="27"/>
      <c r="J195" s="27">
        <v>80308</v>
      </c>
      <c r="K195" s="27"/>
      <c r="L195" s="47"/>
      <c r="M195" s="29"/>
    </row>
    <row r="196" spans="1:13" s="7" customFormat="1" ht="15.75" customHeight="1" x14ac:dyDescent="0.2">
      <c r="A196" s="25"/>
      <c r="B196" s="25"/>
      <c r="C196" s="27">
        <f>D196+G196+H196+I196+J196+K196+L196+M196</f>
        <v>0</v>
      </c>
      <c r="D196" s="27">
        <f>SUM(E196,F196)</f>
        <v>0</v>
      </c>
      <c r="E196" s="28"/>
      <c r="F196" s="29"/>
      <c r="G196" s="29"/>
      <c r="H196" s="27"/>
      <c r="I196" s="27"/>
      <c r="J196" s="27"/>
      <c r="K196" s="27"/>
      <c r="L196" s="27"/>
      <c r="M196" s="27"/>
    </row>
    <row r="197" spans="1:13" s="7" customFormat="1" ht="15.75" customHeight="1" x14ac:dyDescent="0.2">
      <c r="A197" s="92"/>
      <c r="B197" s="92"/>
      <c r="C197" s="93">
        <f>SUM(C195:C196)</f>
        <v>80308</v>
      </c>
      <c r="D197" s="93">
        <f t="shared" ref="D197:M197" si="495">SUM(D195:D196)</f>
        <v>0</v>
      </c>
      <c r="E197" s="93">
        <f t="shared" si="495"/>
        <v>0</v>
      </c>
      <c r="F197" s="93">
        <f t="shared" si="495"/>
        <v>0</v>
      </c>
      <c r="G197" s="93">
        <f t="shared" si="495"/>
        <v>0</v>
      </c>
      <c r="H197" s="93">
        <f t="shared" si="495"/>
        <v>0</v>
      </c>
      <c r="I197" s="93">
        <f t="shared" si="495"/>
        <v>0</v>
      </c>
      <c r="J197" s="93">
        <f t="shared" si="495"/>
        <v>80308</v>
      </c>
      <c r="K197" s="93">
        <f t="shared" si="495"/>
        <v>0</v>
      </c>
      <c r="L197" s="93">
        <f t="shared" si="495"/>
        <v>0</v>
      </c>
      <c r="M197" s="93">
        <f t="shared" si="495"/>
        <v>0</v>
      </c>
    </row>
    <row r="198" spans="1:13" s="7" customFormat="1" ht="28.5" customHeight="1" x14ac:dyDescent="0.2">
      <c r="A198" s="25"/>
      <c r="B198" s="25" t="s">
        <v>235</v>
      </c>
      <c r="C198" s="27">
        <f t="shared" si="461"/>
        <v>47674</v>
      </c>
      <c r="D198" s="27">
        <f t="shared" si="494"/>
        <v>0</v>
      </c>
      <c r="E198" s="30"/>
      <c r="F198" s="27"/>
      <c r="G198" s="27">
        <v>47674</v>
      </c>
      <c r="H198" s="27"/>
      <c r="I198" s="27"/>
      <c r="J198" s="27">
        <v>0</v>
      </c>
      <c r="K198" s="27"/>
      <c r="L198" s="47"/>
      <c r="M198" s="29"/>
    </row>
    <row r="199" spans="1:13" s="7" customFormat="1" ht="15.75" customHeight="1" x14ac:dyDescent="0.2">
      <c r="A199" s="25"/>
      <c r="B199" s="25"/>
      <c r="C199" s="27">
        <f>D199+G199+H199+I199+J199+K199+L199+M199</f>
        <v>0</v>
      </c>
      <c r="D199" s="27">
        <f>SUM(E199,F199)</f>
        <v>0</v>
      </c>
      <c r="E199" s="28"/>
      <c r="F199" s="29"/>
      <c r="G199" s="29"/>
      <c r="H199" s="27"/>
      <c r="I199" s="27"/>
      <c r="J199" s="27"/>
      <c r="K199" s="27"/>
      <c r="L199" s="27"/>
      <c r="M199" s="27"/>
    </row>
    <row r="200" spans="1:13" s="7" customFormat="1" ht="15.75" customHeight="1" x14ac:dyDescent="0.2">
      <c r="A200" s="92"/>
      <c r="B200" s="92"/>
      <c r="C200" s="93">
        <f>SUM(C198:C199)</f>
        <v>47674</v>
      </c>
      <c r="D200" s="93">
        <f t="shared" ref="D200:M200" si="496">SUM(D198:D199)</f>
        <v>0</v>
      </c>
      <c r="E200" s="93">
        <f t="shared" si="496"/>
        <v>0</v>
      </c>
      <c r="F200" s="93">
        <f t="shared" si="496"/>
        <v>0</v>
      </c>
      <c r="G200" s="93">
        <f t="shared" si="496"/>
        <v>47674</v>
      </c>
      <c r="H200" s="93">
        <f t="shared" si="496"/>
        <v>0</v>
      </c>
      <c r="I200" s="93">
        <f t="shared" si="496"/>
        <v>0</v>
      </c>
      <c r="J200" s="93">
        <f t="shared" si="496"/>
        <v>0</v>
      </c>
      <c r="K200" s="93">
        <f t="shared" si="496"/>
        <v>0</v>
      </c>
      <c r="L200" s="93">
        <f t="shared" si="496"/>
        <v>0</v>
      </c>
      <c r="M200" s="93">
        <f t="shared" si="496"/>
        <v>0</v>
      </c>
    </row>
    <row r="201" spans="1:13" s="7" customFormat="1" ht="28.5" customHeight="1" x14ac:dyDescent="0.2">
      <c r="A201" s="25"/>
      <c r="B201" s="25" t="s">
        <v>236</v>
      </c>
      <c r="C201" s="27">
        <f t="shared" ref="C201" si="497">SUM(D201,G201,H201:M201)</f>
        <v>100793</v>
      </c>
      <c r="D201" s="27">
        <f t="shared" ref="D201" si="498">SUM(E201:F201)</f>
        <v>0</v>
      </c>
      <c r="E201" s="30"/>
      <c r="F201" s="27"/>
      <c r="G201" s="27">
        <v>793</v>
      </c>
      <c r="H201" s="27"/>
      <c r="I201" s="27"/>
      <c r="J201" s="27">
        <v>100000</v>
      </c>
      <c r="K201" s="27"/>
      <c r="L201" s="47"/>
      <c r="M201" s="29"/>
    </row>
    <row r="202" spans="1:13" s="7" customFormat="1" ht="15.75" customHeight="1" x14ac:dyDescent="0.2">
      <c r="A202" s="25"/>
      <c r="B202" s="25"/>
      <c r="C202" s="27">
        <f>D202+G202+H202+I202+J202+K202+L202+M202</f>
        <v>103912</v>
      </c>
      <c r="D202" s="27">
        <f>SUM(E202,F202)</f>
        <v>0</v>
      </c>
      <c r="E202" s="28"/>
      <c r="F202" s="29"/>
      <c r="G202" s="29"/>
      <c r="H202" s="27"/>
      <c r="I202" s="27"/>
      <c r="J202" s="27">
        <v>103912</v>
      </c>
      <c r="K202" s="27"/>
      <c r="L202" s="27"/>
      <c r="M202" s="27"/>
    </row>
    <row r="203" spans="1:13" s="7" customFormat="1" ht="15.75" customHeight="1" x14ac:dyDescent="0.2">
      <c r="A203" s="92"/>
      <c r="B203" s="92"/>
      <c r="C203" s="93">
        <f t="shared" ref="C203:M203" si="499">SUM(C201:C202)</f>
        <v>204705</v>
      </c>
      <c r="D203" s="93">
        <f t="shared" si="499"/>
        <v>0</v>
      </c>
      <c r="E203" s="93">
        <f t="shared" si="499"/>
        <v>0</v>
      </c>
      <c r="F203" s="93">
        <f t="shared" si="499"/>
        <v>0</v>
      </c>
      <c r="G203" s="93">
        <f t="shared" si="499"/>
        <v>793</v>
      </c>
      <c r="H203" s="93">
        <f t="shared" si="499"/>
        <v>0</v>
      </c>
      <c r="I203" s="93">
        <f t="shared" si="499"/>
        <v>0</v>
      </c>
      <c r="J203" s="93">
        <f t="shared" si="499"/>
        <v>203912</v>
      </c>
      <c r="K203" s="93">
        <f t="shared" si="499"/>
        <v>0</v>
      </c>
      <c r="L203" s="93">
        <f t="shared" si="499"/>
        <v>0</v>
      </c>
      <c r="M203" s="93">
        <f t="shared" si="499"/>
        <v>0</v>
      </c>
    </row>
    <row r="204" spans="1:13" s="7" customFormat="1" ht="28.5" customHeight="1" x14ac:dyDescent="0.2">
      <c r="A204" s="25"/>
      <c r="B204" s="25" t="s">
        <v>237</v>
      </c>
      <c r="C204" s="27">
        <f t="shared" ref="C204" si="500">SUM(D204,G204,H204:M204)</f>
        <v>544076</v>
      </c>
      <c r="D204" s="27">
        <f t="shared" ref="D204" si="501">SUM(E204:F204)</f>
        <v>0</v>
      </c>
      <c r="E204" s="30"/>
      <c r="F204" s="27"/>
      <c r="G204" s="27"/>
      <c r="H204" s="27"/>
      <c r="I204" s="27"/>
      <c r="J204" s="27">
        <v>544076</v>
      </c>
      <c r="K204" s="27"/>
      <c r="L204" s="47"/>
      <c r="M204" s="29"/>
    </row>
    <row r="205" spans="1:13" s="7" customFormat="1" ht="15.75" customHeight="1" x14ac:dyDescent="0.2">
      <c r="A205" s="25"/>
      <c r="B205" s="25"/>
      <c r="C205" s="27">
        <f>D205+G205+H205+I205+J205+K205+L205+M205</f>
        <v>16400</v>
      </c>
      <c r="D205" s="27">
        <f>SUM(E205,F205)</f>
        <v>0</v>
      </c>
      <c r="E205" s="28"/>
      <c r="F205" s="29"/>
      <c r="G205" s="29"/>
      <c r="H205" s="27"/>
      <c r="I205" s="27"/>
      <c r="J205" s="27">
        <v>16400</v>
      </c>
      <c r="K205" s="27"/>
      <c r="L205" s="27"/>
      <c r="M205" s="27"/>
    </row>
    <row r="206" spans="1:13" s="7" customFormat="1" ht="15.75" customHeight="1" x14ac:dyDescent="0.2">
      <c r="A206" s="92"/>
      <c r="B206" s="92"/>
      <c r="C206" s="93">
        <f>SUM(C204:C205)</f>
        <v>560476</v>
      </c>
      <c r="D206" s="93">
        <f t="shared" ref="D206:M206" si="502">SUM(D204:D205)</f>
        <v>0</v>
      </c>
      <c r="E206" s="93">
        <f t="shared" si="502"/>
        <v>0</v>
      </c>
      <c r="F206" s="93">
        <f t="shared" si="502"/>
        <v>0</v>
      </c>
      <c r="G206" s="93">
        <f t="shared" si="502"/>
        <v>0</v>
      </c>
      <c r="H206" s="93">
        <f t="shared" si="502"/>
        <v>0</v>
      </c>
      <c r="I206" s="93">
        <f t="shared" si="502"/>
        <v>0</v>
      </c>
      <c r="J206" s="93">
        <f t="shared" si="502"/>
        <v>560476</v>
      </c>
      <c r="K206" s="93">
        <f t="shared" si="502"/>
        <v>0</v>
      </c>
      <c r="L206" s="93">
        <f t="shared" si="502"/>
        <v>0</v>
      </c>
      <c r="M206" s="93">
        <f t="shared" si="502"/>
        <v>0</v>
      </c>
    </row>
    <row r="207" spans="1:13" s="7" customFormat="1" ht="15.75" customHeight="1" x14ac:dyDescent="0.2">
      <c r="A207" s="32" t="s">
        <v>104</v>
      </c>
      <c r="B207" s="32" t="s">
        <v>105</v>
      </c>
      <c r="C207" s="34">
        <f t="shared" ref="C207:M207" si="503">SUM(C208:C208)</f>
        <v>85000</v>
      </c>
      <c r="D207" s="34">
        <f t="shared" si="503"/>
        <v>0</v>
      </c>
      <c r="E207" s="34">
        <f t="shared" si="503"/>
        <v>0</v>
      </c>
      <c r="F207" s="34">
        <f t="shared" si="503"/>
        <v>0</v>
      </c>
      <c r="G207" s="34">
        <f t="shared" si="503"/>
        <v>0</v>
      </c>
      <c r="H207" s="34">
        <f t="shared" si="503"/>
        <v>85000</v>
      </c>
      <c r="I207" s="34">
        <f t="shared" si="503"/>
        <v>0</v>
      </c>
      <c r="J207" s="34">
        <f t="shared" si="503"/>
        <v>0</v>
      </c>
      <c r="K207" s="34">
        <f t="shared" si="503"/>
        <v>0</v>
      </c>
      <c r="L207" s="34">
        <f t="shared" si="503"/>
        <v>0</v>
      </c>
      <c r="M207" s="34">
        <f t="shared" si="503"/>
        <v>0</v>
      </c>
    </row>
    <row r="208" spans="1:13" s="7" customFormat="1" ht="29.25" customHeight="1" x14ac:dyDescent="0.2">
      <c r="A208" s="25"/>
      <c r="B208" s="25" t="s">
        <v>142</v>
      </c>
      <c r="C208" s="27">
        <f>SUM(D208,G208,H208:M208)</f>
        <v>85000</v>
      </c>
      <c r="D208" s="27">
        <f>SUM(E208:F208)</f>
        <v>0</v>
      </c>
      <c r="E208" s="30"/>
      <c r="F208" s="27"/>
      <c r="G208" s="27"/>
      <c r="H208" s="29">
        <v>85000</v>
      </c>
      <c r="I208" s="27"/>
      <c r="J208" s="27"/>
      <c r="K208" s="27"/>
      <c r="L208" s="46"/>
      <c r="M208" s="37"/>
    </row>
    <row r="209" spans="1:13" s="7" customFormat="1" ht="15.75" customHeight="1" x14ac:dyDescent="0.2">
      <c r="A209" s="25"/>
      <c r="B209" s="25"/>
      <c r="C209" s="27">
        <f>D209+G209+H209+I209+J209+K209+L209+M209</f>
        <v>5000</v>
      </c>
      <c r="D209" s="27">
        <f>SUM(E209,F209)</f>
        <v>0</v>
      </c>
      <c r="E209" s="28"/>
      <c r="F209" s="29"/>
      <c r="G209" s="29"/>
      <c r="H209" s="27">
        <v>5000</v>
      </c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90000</v>
      </c>
      <c r="D210" s="95">
        <f t="shared" ref="D210" si="504">SUM(D208:D209)</f>
        <v>0</v>
      </c>
      <c r="E210" s="95">
        <f t="shared" ref="E210" si="505">SUM(E208:E209)</f>
        <v>0</v>
      </c>
      <c r="F210" s="95">
        <f t="shared" ref="F210" si="506">SUM(F208:F209)</f>
        <v>0</v>
      </c>
      <c r="G210" s="95">
        <f t="shared" ref="G210" si="507">SUM(G208:G209)</f>
        <v>0</v>
      </c>
      <c r="H210" s="95">
        <f t="shared" ref="H210" si="508">SUM(H208:H209)</f>
        <v>90000</v>
      </c>
      <c r="I210" s="95">
        <f t="shared" ref="I210" si="509">SUM(I208:I209)</f>
        <v>0</v>
      </c>
      <c r="J210" s="95">
        <f t="shared" ref="J210" si="510">SUM(J208:J209)</f>
        <v>0</v>
      </c>
      <c r="K210" s="95">
        <f t="shared" ref="K210" si="511">SUM(K208:K209)</f>
        <v>0</v>
      </c>
      <c r="L210" s="95">
        <f t="shared" ref="L210" si="512">SUM(L208:L209)</f>
        <v>0</v>
      </c>
      <c r="M210" s="95">
        <f t="shared" ref="M210" si="513">SUM(M208:M209)</f>
        <v>0</v>
      </c>
    </row>
    <row r="211" spans="1:13" s="7" customFormat="1" ht="15.75" customHeight="1" x14ac:dyDescent="0.2">
      <c r="A211" s="32" t="s">
        <v>106</v>
      </c>
      <c r="B211" s="32" t="s">
        <v>107</v>
      </c>
      <c r="C211" s="34">
        <f>SUM(C214,C217,C220)</f>
        <v>247472</v>
      </c>
      <c r="D211" s="34">
        <f t="shared" ref="D211:M211" si="514">SUM(D214,D217,D220)</f>
        <v>0</v>
      </c>
      <c r="E211" s="34">
        <f t="shared" si="514"/>
        <v>0</v>
      </c>
      <c r="F211" s="34">
        <f t="shared" si="514"/>
        <v>0</v>
      </c>
      <c r="G211" s="34">
        <f t="shared" si="514"/>
        <v>230672</v>
      </c>
      <c r="H211" s="34">
        <f t="shared" si="514"/>
        <v>0</v>
      </c>
      <c r="I211" s="34">
        <f t="shared" si="514"/>
        <v>0</v>
      </c>
      <c r="J211" s="34">
        <f t="shared" si="514"/>
        <v>16800</v>
      </c>
      <c r="K211" s="34">
        <f t="shared" si="514"/>
        <v>0</v>
      </c>
      <c r="L211" s="34">
        <f t="shared" si="514"/>
        <v>0</v>
      </c>
      <c r="M211" s="34">
        <f t="shared" si="514"/>
        <v>0</v>
      </c>
    </row>
    <row r="212" spans="1:13" s="7" customFormat="1" ht="15.75" customHeight="1" x14ac:dyDescent="0.2">
      <c r="A212" s="25"/>
      <c r="B212" s="25"/>
      <c r="C212" s="27">
        <f>D212+G212+H212+I212+J212+K212+L212+M212</f>
        <v>15898</v>
      </c>
      <c r="D212" s="27">
        <f>SUM(E212,F212)</f>
        <v>0</v>
      </c>
      <c r="E212" s="28">
        <f>SUM(E215,E218,E221)</f>
        <v>0</v>
      </c>
      <c r="F212" s="28">
        <f t="shared" ref="F212:M212" si="515">SUM(F215,F218,F221)</f>
        <v>0</v>
      </c>
      <c r="G212" s="28">
        <f t="shared" si="515"/>
        <v>15733</v>
      </c>
      <c r="H212" s="28">
        <f t="shared" si="515"/>
        <v>0</v>
      </c>
      <c r="I212" s="28">
        <f t="shared" si="515"/>
        <v>0</v>
      </c>
      <c r="J212" s="28">
        <f t="shared" si="515"/>
        <v>165</v>
      </c>
      <c r="K212" s="28">
        <f t="shared" si="515"/>
        <v>0</v>
      </c>
      <c r="L212" s="28">
        <f t="shared" si="515"/>
        <v>0</v>
      </c>
      <c r="M212" s="28">
        <f t="shared" si="515"/>
        <v>0</v>
      </c>
    </row>
    <row r="213" spans="1:13" s="7" customFormat="1" ht="15.75" customHeight="1" x14ac:dyDescent="0.2">
      <c r="A213" s="92"/>
      <c r="B213" s="92"/>
      <c r="C213" s="95">
        <f>SUM(C211,C212)</f>
        <v>263370</v>
      </c>
      <c r="D213" s="95">
        <f t="shared" ref="D213:M213" si="516">SUM(D211,D212)</f>
        <v>0</v>
      </c>
      <c r="E213" s="95">
        <f t="shared" si="516"/>
        <v>0</v>
      </c>
      <c r="F213" s="95">
        <f t="shared" si="516"/>
        <v>0</v>
      </c>
      <c r="G213" s="95">
        <f t="shared" si="516"/>
        <v>246405</v>
      </c>
      <c r="H213" s="95">
        <f t="shared" si="516"/>
        <v>0</v>
      </c>
      <c r="I213" s="95">
        <f t="shared" si="516"/>
        <v>0</v>
      </c>
      <c r="J213" s="95">
        <f t="shared" si="516"/>
        <v>16965</v>
      </c>
      <c r="K213" s="95">
        <f t="shared" si="516"/>
        <v>0</v>
      </c>
      <c r="L213" s="95">
        <f t="shared" si="516"/>
        <v>0</v>
      </c>
      <c r="M213" s="95">
        <f t="shared" si="516"/>
        <v>0</v>
      </c>
    </row>
    <row r="214" spans="1:13" s="7" customFormat="1" ht="15.75" customHeight="1" x14ac:dyDescent="0.2">
      <c r="A214" s="25"/>
      <c r="B214" s="25" t="s">
        <v>143</v>
      </c>
      <c r="C214" s="27">
        <f>SUM(D214,G214,H214:M214)</f>
        <v>16800</v>
      </c>
      <c r="D214" s="27">
        <f>SUM(E214:F214)</f>
        <v>0</v>
      </c>
      <c r="E214" s="30"/>
      <c r="F214" s="27"/>
      <c r="G214" s="27"/>
      <c r="H214" s="27"/>
      <c r="I214" s="27"/>
      <c r="J214" s="27">
        <v>16800</v>
      </c>
      <c r="K214" s="46"/>
      <c r="L214" s="46"/>
      <c r="M214" s="37"/>
    </row>
    <row r="215" spans="1:13" s="7" customFormat="1" ht="15.75" customHeight="1" x14ac:dyDescent="0.2">
      <c r="A215" s="25"/>
      <c r="B215" s="25"/>
      <c r="C215" s="27">
        <f>D215+G215+H215+I215+J215+K215+L215+M215</f>
        <v>165</v>
      </c>
      <c r="D215" s="27">
        <f>SUM(E215,F215)</f>
        <v>0</v>
      </c>
      <c r="E215" s="28"/>
      <c r="F215" s="29"/>
      <c r="G215" s="29"/>
      <c r="H215" s="27"/>
      <c r="I215" s="27"/>
      <c r="J215" s="27">
        <v>165</v>
      </c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16965</v>
      </c>
      <c r="D216" s="95">
        <f t="shared" ref="D216" si="517">SUM(D214:D215)</f>
        <v>0</v>
      </c>
      <c r="E216" s="95">
        <f t="shared" ref="E216" si="518">SUM(E214:E215)</f>
        <v>0</v>
      </c>
      <c r="F216" s="95">
        <f t="shared" ref="F216" si="519">SUM(F214:F215)</f>
        <v>0</v>
      </c>
      <c r="G216" s="95">
        <f t="shared" ref="G216" si="520">SUM(G214:G215)</f>
        <v>0</v>
      </c>
      <c r="H216" s="95">
        <f t="shared" ref="H216" si="521">SUM(H214:H215)</f>
        <v>0</v>
      </c>
      <c r="I216" s="95">
        <f t="shared" ref="I216" si="522">SUM(I214:I215)</f>
        <v>0</v>
      </c>
      <c r="J216" s="95">
        <f t="shared" ref="J216" si="523">SUM(J214:J215)</f>
        <v>16965</v>
      </c>
      <c r="K216" s="95">
        <f t="shared" ref="K216" si="524">SUM(K214:K215)</f>
        <v>0</v>
      </c>
      <c r="L216" s="95">
        <f t="shared" ref="L216" si="525">SUM(L214:L215)</f>
        <v>0</v>
      </c>
      <c r="M216" s="95">
        <f t="shared" ref="M216" si="526">SUM(M214:M215)</f>
        <v>0</v>
      </c>
    </row>
    <row r="217" spans="1:13" s="7" customFormat="1" ht="15.75" customHeight="1" x14ac:dyDescent="0.2">
      <c r="A217" s="25"/>
      <c r="B217" s="25" t="s">
        <v>144</v>
      </c>
      <c r="C217" s="27">
        <f>SUM(D217,G217,H217:M217)</f>
        <v>60672</v>
      </c>
      <c r="D217" s="27">
        <f>SUM(E217:F217)</f>
        <v>0</v>
      </c>
      <c r="E217" s="30"/>
      <c r="F217" s="27"/>
      <c r="G217" s="29">
        <v>60672</v>
      </c>
      <c r="H217" s="48"/>
      <c r="I217" s="27"/>
      <c r="J217" s="27"/>
      <c r="K217" s="46"/>
      <c r="L217" s="46"/>
      <c r="M217" s="37"/>
    </row>
    <row r="218" spans="1:13" s="7" customFormat="1" ht="15.75" customHeight="1" x14ac:dyDescent="0.2">
      <c r="A218" s="25"/>
      <c r="B218" s="25"/>
      <c r="C218" s="27">
        <f>D218+G218+H218+I218+J218+K218+L218+M218</f>
        <v>15733</v>
      </c>
      <c r="D218" s="27">
        <f>SUM(E218,F218)</f>
        <v>0</v>
      </c>
      <c r="E218" s="28"/>
      <c r="F218" s="29"/>
      <c r="G218" s="29">
        <v>15733</v>
      </c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94"/>
      <c r="B219" s="94"/>
      <c r="C219" s="95">
        <f>SUM(C217:C218)</f>
        <v>76405</v>
      </c>
      <c r="D219" s="95">
        <f t="shared" ref="D219" si="527">SUM(D217:D218)</f>
        <v>0</v>
      </c>
      <c r="E219" s="95">
        <f t="shared" ref="E219" si="528">SUM(E217:E218)</f>
        <v>0</v>
      </c>
      <c r="F219" s="95">
        <f t="shared" ref="F219" si="529">SUM(F217:F218)</f>
        <v>0</v>
      </c>
      <c r="G219" s="95">
        <f t="shared" ref="G219" si="530">SUM(G217:G218)</f>
        <v>76405</v>
      </c>
      <c r="H219" s="95">
        <f t="shared" ref="H219" si="531">SUM(H217:H218)</f>
        <v>0</v>
      </c>
      <c r="I219" s="95">
        <f t="shared" ref="I219" si="532">SUM(I217:I218)</f>
        <v>0</v>
      </c>
      <c r="J219" s="95">
        <f t="shared" ref="J219" si="533">SUM(J217:J218)</f>
        <v>0</v>
      </c>
      <c r="K219" s="95">
        <f t="shared" ref="K219" si="534">SUM(K217:K218)</f>
        <v>0</v>
      </c>
      <c r="L219" s="95">
        <f t="shared" ref="L219" si="535">SUM(L217:L218)</f>
        <v>0</v>
      </c>
      <c r="M219" s="95">
        <f t="shared" ref="M219" si="536">SUM(M217:M218)</f>
        <v>0</v>
      </c>
    </row>
    <row r="220" spans="1:13" s="7" customFormat="1" ht="27" customHeight="1" x14ac:dyDescent="0.2">
      <c r="A220" s="25"/>
      <c r="B220" s="25" t="s">
        <v>145</v>
      </c>
      <c r="C220" s="27">
        <f>SUM(D220,G220,H220:M220)</f>
        <v>170000</v>
      </c>
      <c r="D220" s="27">
        <f>SUM(E220:F220)</f>
        <v>0</v>
      </c>
      <c r="E220" s="30"/>
      <c r="F220" s="27"/>
      <c r="G220" s="27">
        <v>170000</v>
      </c>
      <c r="H220" s="27"/>
      <c r="I220" s="27"/>
      <c r="J220" s="27"/>
      <c r="K220" s="46"/>
      <c r="L220" s="46"/>
      <c r="M220" s="37"/>
    </row>
    <row r="221" spans="1:13" s="7" customFormat="1" ht="15.75" customHeight="1" x14ac:dyDescent="0.2">
      <c r="A221" s="25"/>
      <c r="B221" s="25"/>
      <c r="C221" s="27">
        <f>D221+G221+H221+I221+J221+K221+L221+M221</f>
        <v>0</v>
      </c>
      <c r="D221" s="27">
        <f>SUM(E221,F221)</f>
        <v>0</v>
      </c>
      <c r="E221" s="28"/>
      <c r="F221" s="29"/>
      <c r="G221" s="29"/>
      <c r="H221" s="27"/>
      <c r="I221" s="27"/>
      <c r="J221" s="27"/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170000</v>
      </c>
      <c r="D222" s="95">
        <f t="shared" ref="D222" si="537">SUM(D220:D221)</f>
        <v>0</v>
      </c>
      <c r="E222" s="95">
        <f t="shared" ref="E222" si="538">SUM(E220:E221)</f>
        <v>0</v>
      </c>
      <c r="F222" s="95">
        <f t="shared" ref="F222" si="539">SUM(F220:F221)</f>
        <v>0</v>
      </c>
      <c r="G222" s="95">
        <f t="shared" ref="G222" si="540">SUM(G220:G221)</f>
        <v>170000</v>
      </c>
      <c r="H222" s="95">
        <f t="shared" ref="H222" si="541">SUM(H220:H221)</f>
        <v>0</v>
      </c>
      <c r="I222" s="95">
        <f t="shared" ref="I222" si="542">SUM(I220:I221)</f>
        <v>0</v>
      </c>
      <c r="J222" s="95">
        <f t="shared" ref="J222" si="543">SUM(J220:J221)</f>
        <v>0</v>
      </c>
      <c r="K222" s="95">
        <f t="shared" ref="K222" si="544">SUM(K220:K221)</f>
        <v>0</v>
      </c>
      <c r="L222" s="95">
        <f t="shared" ref="L222" si="545">SUM(L220:L221)</f>
        <v>0</v>
      </c>
      <c r="M222" s="95">
        <f t="shared" ref="M222" si="546">SUM(M220:M221)</f>
        <v>0</v>
      </c>
    </row>
    <row r="223" spans="1:13" s="7" customFormat="1" ht="25.5" customHeight="1" x14ac:dyDescent="0.2">
      <c r="A223" s="32" t="s">
        <v>109</v>
      </c>
      <c r="B223" s="32" t="s">
        <v>110</v>
      </c>
      <c r="C223" s="34">
        <f t="shared" ref="C223:M223" si="547">SUM(C226,C229,C232,C235,C238,C241,C244,C247,C250,C256,C253,C259,C262,C265,C268)</f>
        <v>1504282</v>
      </c>
      <c r="D223" s="34">
        <f t="shared" si="547"/>
        <v>123344</v>
      </c>
      <c r="E223" s="34">
        <f t="shared" si="547"/>
        <v>99801</v>
      </c>
      <c r="F223" s="34">
        <f t="shared" si="547"/>
        <v>23543</v>
      </c>
      <c r="G223" s="34">
        <f t="shared" si="547"/>
        <v>343701</v>
      </c>
      <c r="H223" s="34">
        <f t="shared" si="547"/>
        <v>961513</v>
      </c>
      <c r="I223" s="34">
        <f t="shared" si="547"/>
        <v>0</v>
      </c>
      <c r="J223" s="34">
        <f t="shared" si="547"/>
        <v>75724</v>
      </c>
      <c r="K223" s="34">
        <f t="shared" si="547"/>
        <v>0</v>
      </c>
      <c r="L223" s="34">
        <f t="shared" si="547"/>
        <v>0</v>
      </c>
      <c r="M223" s="34">
        <f t="shared" si="547"/>
        <v>0</v>
      </c>
    </row>
    <row r="224" spans="1:13" s="7" customFormat="1" ht="15.75" customHeight="1" x14ac:dyDescent="0.2">
      <c r="A224" s="25"/>
      <c r="B224" s="25"/>
      <c r="C224" s="27">
        <f>D224+G224+H224+I224+J224+K224+L224+M224</f>
        <v>78080</v>
      </c>
      <c r="D224" s="27">
        <f>SUM(E224,F224)</f>
        <v>0</v>
      </c>
      <c r="E224" s="28">
        <f t="shared" ref="E224:M224" si="548">SUM(E227,E230,E233,E236,E239,E242,E245,E248,E251,E257,E260,E263,E266,E269)</f>
        <v>0</v>
      </c>
      <c r="F224" s="28">
        <f t="shared" si="548"/>
        <v>0</v>
      </c>
      <c r="G224" s="28">
        <f>SUM(G227,G230,G233,G236,G239,G242,G245,G248,G251,G254,G257,G260,G263,G266,G269)</f>
        <v>77720</v>
      </c>
      <c r="H224" s="28">
        <f>SUM(H227,H230,H233,H236,H239,H242,H245,H248,H251,H254,H257,H260,H263,H266,H269)</f>
        <v>-13695</v>
      </c>
      <c r="I224" s="28">
        <f t="shared" si="548"/>
        <v>0</v>
      </c>
      <c r="J224" s="28">
        <f t="shared" si="548"/>
        <v>14055</v>
      </c>
      <c r="K224" s="28">
        <f t="shared" si="548"/>
        <v>0</v>
      </c>
      <c r="L224" s="28">
        <f t="shared" si="548"/>
        <v>0</v>
      </c>
      <c r="M224" s="28">
        <f t="shared" si="548"/>
        <v>0</v>
      </c>
    </row>
    <row r="225" spans="1:13" s="7" customFormat="1" ht="15.75" customHeight="1" x14ac:dyDescent="0.2">
      <c r="A225" s="92"/>
      <c r="B225" s="92"/>
      <c r="C225" s="95">
        <f>SUM(C223,C224)</f>
        <v>1582362</v>
      </c>
      <c r="D225" s="95">
        <f t="shared" ref="D225:M225" si="549">SUM(D223,D224)</f>
        <v>123344</v>
      </c>
      <c r="E225" s="95">
        <f t="shared" si="549"/>
        <v>99801</v>
      </c>
      <c r="F225" s="95">
        <f t="shared" si="549"/>
        <v>23543</v>
      </c>
      <c r="G225" s="95">
        <f t="shared" si="549"/>
        <v>421421</v>
      </c>
      <c r="H225" s="95">
        <f t="shared" si="549"/>
        <v>947818</v>
      </c>
      <c r="I225" s="95">
        <f t="shared" si="549"/>
        <v>0</v>
      </c>
      <c r="J225" s="95">
        <f t="shared" si="549"/>
        <v>89779</v>
      </c>
      <c r="K225" s="95">
        <f t="shared" si="549"/>
        <v>0</v>
      </c>
      <c r="L225" s="95">
        <f t="shared" si="549"/>
        <v>0</v>
      </c>
      <c r="M225" s="95">
        <f t="shared" si="549"/>
        <v>0</v>
      </c>
    </row>
    <row r="226" spans="1:13" s="7" customFormat="1" ht="15.75" customHeight="1" x14ac:dyDescent="0.2">
      <c r="A226" s="32"/>
      <c r="B226" s="25" t="s">
        <v>139</v>
      </c>
      <c r="C226" s="27">
        <f t="shared" ref="C226:C268" si="550">SUM(D226,G226,H226:M226)</f>
        <v>107800</v>
      </c>
      <c r="D226" s="27">
        <f t="shared" ref="D226:D268" si="551">SUM(E226:F226)</f>
        <v>0</v>
      </c>
      <c r="E226" s="30"/>
      <c r="F226" s="27"/>
      <c r="G226" s="27">
        <v>86800</v>
      </c>
      <c r="H226" s="34"/>
      <c r="I226" s="34"/>
      <c r="J226" s="27">
        <v>21000</v>
      </c>
      <c r="K226" s="34"/>
      <c r="L226" s="34"/>
      <c r="M226" s="34"/>
    </row>
    <row r="227" spans="1:13" s="7" customFormat="1" ht="15.75" customHeight="1" x14ac:dyDescent="0.2">
      <c r="A227" s="25"/>
      <c r="B227" s="25"/>
      <c r="C227" s="27">
        <f>D227+G227+H227+I227+J227+K227+L227+M227</f>
        <v>1355</v>
      </c>
      <c r="D227" s="27">
        <f>SUM(E227,F227)</f>
        <v>0</v>
      </c>
      <c r="E227" s="28"/>
      <c r="F227" s="29"/>
      <c r="G227" s="29"/>
      <c r="H227" s="27"/>
      <c r="I227" s="27"/>
      <c r="J227" s="27">
        <v>1355</v>
      </c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109155</v>
      </c>
      <c r="D228" s="95">
        <f t="shared" ref="D228" si="552">SUM(D226:D227)</f>
        <v>0</v>
      </c>
      <c r="E228" s="95">
        <f t="shared" ref="E228" si="553">SUM(E226:E227)</f>
        <v>0</v>
      </c>
      <c r="F228" s="95">
        <f t="shared" ref="F228" si="554">SUM(F226:F227)</f>
        <v>0</v>
      </c>
      <c r="G228" s="95">
        <f t="shared" ref="G228" si="555">SUM(G226:G227)</f>
        <v>86800</v>
      </c>
      <c r="H228" s="95">
        <f t="shared" ref="H228" si="556">SUM(H226:H227)</f>
        <v>0</v>
      </c>
      <c r="I228" s="95">
        <f t="shared" ref="I228" si="557">SUM(I226:I227)</f>
        <v>0</v>
      </c>
      <c r="J228" s="95">
        <f t="shared" ref="J228" si="558">SUM(J226:J227)</f>
        <v>22355</v>
      </c>
      <c r="K228" s="95">
        <f t="shared" ref="K228" si="559">SUM(K226:K227)</f>
        <v>0</v>
      </c>
      <c r="L228" s="95">
        <f t="shared" ref="L228" si="560">SUM(L226:L227)</f>
        <v>0</v>
      </c>
      <c r="M228" s="95">
        <f t="shared" ref="M228" si="561">SUM(M226:M227)</f>
        <v>0</v>
      </c>
    </row>
    <row r="229" spans="1:13" s="7" customFormat="1" ht="15.75" customHeight="1" x14ac:dyDescent="0.2">
      <c r="A229" s="27"/>
      <c r="B229" s="27" t="s">
        <v>146</v>
      </c>
      <c r="C229" s="27">
        <f t="shared" si="550"/>
        <v>15867</v>
      </c>
      <c r="D229" s="27">
        <f t="shared" si="551"/>
        <v>0</v>
      </c>
      <c r="E229" s="30"/>
      <c r="F229" s="27"/>
      <c r="G229" s="27">
        <v>15867</v>
      </c>
      <c r="H229" s="27"/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0</v>
      </c>
      <c r="E230" s="28"/>
      <c r="F230" s="29"/>
      <c r="G230" s="29"/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15867</v>
      </c>
      <c r="D231" s="95">
        <f t="shared" ref="D231" si="562">SUM(D229:D230)</f>
        <v>0</v>
      </c>
      <c r="E231" s="95">
        <f t="shared" ref="E231" si="563">SUM(E229:E230)</f>
        <v>0</v>
      </c>
      <c r="F231" s="95">
        <f t="shared" ref="F231" si="564">SUM(F229:F230)</f>
        <v>0</v>
      </c>
      <c r="G231" s="95">
        <f t="shared" ref="G231" si="565">SUM(G229:G230)</f>
        <v>15867</v>
      </c>
      <c r="H231" s="95">
        <f t="shared" ref="H231" si="566">SUM(H229:H230)</f>
        <v>0</v>
      </c>
      <c r="I231" s="95">
        <f t="shared" ref="I231" si="567">SUM(I229:I230)</f>
        <v>0</v>
      </c>
      <c r="J231" s="95">
        <f t="shared" ref="J231" si="568">SUM(J229:J230)</f>
        <v>0</v>
      </c>
      <c r="K231" s="95">
        <f t="shared" ref="K231" si="569">SUM(K229:K230)</f>
        <v>0</v>
      </c>
      <c r="L231" s="95">
        <f t="shared" ref="L231" si="570">SUM(L229:L230)</f>
        <v>0</v>
      </c>
      <c r="M231" s="95">
        <f t="shared" ref="M231" si="571">SUM(M229:M230)</f>
        <v>0</v>
      </c>
    </row>
    <row r="232" spans="1:13" s="7" customFormat="1" ht="15.75" customHeight="1" x14ac:dyDescent="0.2">
      <c r="A232" s="27"/>
      <c r="B232" s="25" t="s">
        <v>140</v>
      </c>
      <c r="C232" s="27">
        <f>SUM(D232,G232,H232:M232)</f>
        <v>21100</v>
      </c>
      <c r="D232" s="27">
        <f>SUM(E232:F232)</f>
        <v>0</v>
      </c>
      <c r="E232" s="30"/>
      <c r="F232" s="27"/>
      <c r="G232" s="27"/>
      <c r="H232" s="27">
        <v>21100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21100</v>
      </c>
      <c r="D234" s="95">
        <f t="shared" ref="D234" si="572">SUM(D232:D233)</f>
        <v>0</v>
      </c>
      <c r="E234" s="95">
        <f t="shared" ref="E234" si="573">SUM(E232:E233)</f>
        <v>0</v>
      </c>
      <c r="F234" s="95">
        <f t="shared" ref="F234" si="574">SUM(F232:F233)</f>
        <v>0</v>
      </c>
      <c r="G234" s="95">
        <f t="shared" ref="G234" si="575">SUM(G232:G233)</f>
        <v>0</v>
      </c>
      <c r="H234" s="95">
        <f t="shared" ref="H234" si="576">SUM(H232:H233)</f>
        <v>21100</v>
      </c>
      <c r="I234" s="95">
        <f t="shared" ref="I234" si="577">SUM(I232:I233)</f>
        <v>0</v>
      </c>
      <c r="J234" s="95">
        <f t="shared" ref="J234" si="578">SUM(J232:J233)</f>
        <v>0</v>
      </c>
      <c r="K234" s="95">
        <f t="shared" ref="K234" si="579">SUM(K232:K233)</f>
        <v>0</v>
      </c>
      <c r="L234" s="95">
        <f t="shared" ref="L234" si="580">SUM(L232:L233)</f>
        <v>0</v>
      </c>
      <c r="M234" s="95">
        <f t="shared" ref="M234" si="581">SUM(M232:M233)</f>
        <v>0</v>
      </c>
    </row>
    <row r="235" spans="1:13" s="7" customFormat="1" ht="15.75" customHeight="1" x14ac:dyDescent="0.2">
      <c r="A235" s="27"/>
      <c r="B235" s="27" t="s">
        <v>166</v>
      </c>
      <c r="C235" s="27">
        <f>SUM(D235,G235,H235:M235)</f>
        <v>123344</v>
      </c>
      <c r="D235" s="27">
        <f>SUM(E235:F235)</f>
        <v>123344</v>
      </c>
      <c r="E235" s="28">
        <v>99801</v>
      </c>
      <c r="F235" s="29">
        <v>23543</v>
      </c>
      <c r="G235" s="27"/>
      <c r="H235" s="27"/>
      <c r="I235" s="27"/>
      <c r="J235" s="27"/>
      <c r="K235" s="27"/>
      <c r="L235" s="27"/>
      <c r="M235" s="27"/>
    </row>
    <row r="236" spans="1:13" s="7" customFormat="1" ht="15.75" customHeight="1" x14ac:dyDescent="0.2">
      <c r="A236" s="25"/>
      <c r="B236" s="25"/>
      <c r="C236" s="27">
        <f>D236+G236+H236+I236+J236+K236+L236+M236</f>
        <v>0</v>
      </c>
      <c r="D236" s="27">
        <f>SUM(E236,F236)</f>
        <v>0</v>
      </c>
      <c r="E236" s="28"/>
      <c r="F236" s="29"/>
      <c r="G236" s="29"/>
      <c r="H236" s="27"/>
      <c r="I236" s="27"/>
      <c r="J236" s="27"/>
      <c r="K236" s="27"/>
      <c r="L236" s="27"/>
      <c r="M236" s="27"/>
    </row>
    <row r="237" spans="1:13" s="7" customFormat="1" ht="15.75" customHeight="1" x14ac:dyDescent="0.2">
      <c r="A237" s="94"/>
      <c r="B237" s="94"/>
      <c r="C237" s="95">
        <f>SUM(C235:C236)</f>
        <v>123344</v>
      </c>
      <c r="D237" s="95">
        <f t="shared" ref="D237" si="582">SUM(D235:D236)</f>
        <v>123344</v>
      </c>
      <c r="E237" s="95">
        <f t="shared" ref="E237" si="583">SUM(E235:E236)</f>
        <v>99801</v>
      </c>
      <c r="F237" s="95">
        <f t="shared" ref="F237" si="584">SUM(F235:F236)</f>
        <v>23543</v>
      </c>
      <c r="G237" s="95">
        <f t="shared" ref="G237" si="585">SUM(G235:G236)</f>
        <v>0</v>
      </c>
      <c r="H237" s="95">
        <f t="shared" ref="H237" si="586">SUM(H235:H236)</f>
        <v>0</v>
      </c>
      <c r="I237" s="95">
        <f t="shared" ref="I237" si="587">SUM(I235:I236)</f>
        <v>0</v>
      </c>
      <c r="J237" s="95">
        <f t="shared" ref="J237" si="588">SUM(J235:J236)</f>
        <v>0</v>
      </c>
      <c r="K237" s="95">
        <f t="shared" ref="K237" si="589">SUM(K235:K236)</f>
        <v>0</v>
      </c>
      <c r="L237" s="95">
        <f t="shared" ref="L237" si="590">SUM(L235:L236)</f>
        <v>0</v>
      </c>
      <c r="M237" s="95">
        <f t="shared" ref="M237" si="591">SUM(M235:M236)</f>
        <v>0</v>
      </c>
    </row>
    <row r="238" spans="1:13" s="7" customFormat="1" ht="15.75" customHeight="1" x14ac:dyDescent="0.2">
      <c r="A238" s="27"/>
      <c r="B238" s="27" t="s">
        <v>147</v>
      </c>
      <c r="C238" s="27">
        <f t="shared" si="550"/>
        <v>100510</v>
      </c>
      <c r="D238" s="27">
        <f t="shared" si="551"/>
        <v>0</v>
      </c>
      <c r="E238" s="30"/>
      <c r="F238" s="27"/>
      <c r="G238" s="29">
        <v>51010</v>
      </c>
      <c r="H238" s="27"/>
      <c r="I238" s="27"/>
      <c r="J238" s="27">
        <v>49500</v>
      </c>
      <c r="K238" s="27"/>
      <c r="L238" s="27"/>
      <c r="M238" s="27"/>
    </row>
    <row r="239" spans="1:13" s="7" customFormat="1" ht="15.75" customHeight="1" x14ac:dyDescent="0.2">
      <c r="A239" s="25"/>
      <c r="B239" s="25"/>
      <c r="C239" s="27">
        <f>D239+G239+H239+I239+J239+K239+L239+M239</f>
        <v>12700</v>
      </c>
      <c r="D239" s="27">
        <f>SUM(E239,F239)</f>
        <v>0</v>
      </c>
      <c r="E239" s="28"/>
      <c r="F239" s="29"/>
      <c r="G239" s="29"/>
      <c r="H239" s="27"/>
      <c r="I239" s="27"/>
      <c r="J239" s="27">
        <v>12700</v>
      </c>
      <c r="K239" s="27"/>
      <c r="L239" s="27"/>
      <c r="M239" s="27"/>
    </row>
    <row r="240" spans="1:13" s="7" customFormat="1" ht="15.75" customHeight="1" x14ac:dyDescent="0.2">
      <c r="A240" s="94"/>
      <c r="B240" s="94"/>
      <c r="C240" s="95">
        <f>SUM(C238:C239)</f>
        <v>113210</v>
      </c>
      <c r="D240" s="95">
        <f t="shared" ref="D240" si="592">SUM(D238:D239)</f>
        <v>0</v>
      </c>
      <c r="E240" s="95">
        <f t="shared" ref="E240" si="593">SUM(E238:E239)</f>
        <v>0</v>
      </c>
      <c r="F240" s="95">
        <f t="shared" ref="F240" si="594">SUM(F238:F239)</f>
        <v>0</v>
      </c>
      <c r="G240" s="95">
        <f t="shared" ref="G240" si="595">SUM(G238:G239)</f>
        <v>51010</v>
      </c>
      <c r="H240" s="95">
        <f t="shared" ref="H240" si="596">SUM(H238:H239)</f>
        <v>0</v>
      </c>
      <c r="I240" s="95">
        <f t="shared" ref="I240" si="597">SUM(I238:I239)</f>
        <v>0</v>
      </c>
      <c r="J240" s="95">
        <f t="shared" ref="J240" si="598">SUM(J238:J239)</f>
        <v>62200</v>
      </c>
      <c r="K240" s="95">
        <f t="shared" ref="K240" si="599">SUM(K238:K239)</f>
        <v>0</v>
      </c>
      <c r="L240" s="95">
        <f t="shared" ref="L240" si="600">SUM(L238:L239)</f>
        <v>0</v>
      </c>
      <c r="M240" s="95">
        <f t="shared" ref="M240" si="601">SUM(M238:M239)</f>
        <v>0</v>
      </c>
    </row>
    <row r="241" spans="1:13" s="7" customFormat="1" ht="15.75" customHeight="1" x14ac:dyDescent="0.2">
      <c r="A241" s="27"/>
      <c r="B241" s="27" t="s">
        <v>150</v>
      </c>
      <c r="C241" s="27">
        <f t="shared" si="550"/>
        <v>14766</v>
      </c>
      <c r="D241" s="27">
        <f>SUM(E241:F241)</f>
        <v>0</v>
      </c>
      <c r="E241" s="30"/>
      <c r="F241" s="27"/>
      <c r="G241" s="27"/>
      <c r="H241" s="27">
        <v>14766</v>
      </c>
      <c r="I241" s="27"/>
      <c r="J241" s="27"/>
      <c r="K241" s="27"/>
      <c r="L241" s="27"/>
      <c r="M241" s="27"/>
    </row>
    <row r="242" spans="1:13" s="7" customFormat="1" ht="15.75" customHeight="1" x14ac:dyDescent="0.2">
      <c r="A242" s="25"/>
      <c r="B242" s="25"/>
      <c r="C242" s="27">
        <f>D242+G242+H242+I242+J242+K242+L242+M242</f>
        <v>0</v>
      </c>
      <c r="D242" s="27">
        <f>SUM(E242,F242)</f>
        <v>0</v>
      </c>
      <c r="E242" s="28"/>
      <c r="F242" s="29"/>
      <c r="G242" s="29"/>
      <c r="H242" s="27"/>
      <c r="I242" s="27"/>
      <c r="J242" s="27"/>
      <c r="K242" s="27"/>
      <c r="L242" s="27"/>
      <c r="M242" s="27"/>
    </row>
    <row r="243" spans="1:13" s="7" customFormat="1" ht="15.75" customHeight="1" x14ac:dyDescent="0.2">
      <c r="A243" s="94"/>
      <c r="B243" s="94"/>
      <c r="C243" s="95">
        <f>SUM(C241:C242)</f>
        <v>14766</v>
      </c>
      <c r="D243" s="95">
        <f t="shared" ref="D243" si="602">SUM(D241:D242)</f>
        <v>0</v>
      </c>
      <c r="E243" s="95">
        <f t="shared" ref="E243" si="603">SUM(E241:E242)</f>
        <v>0</v>
      </c>
      <c r="F243" s="95">
        <f t="shared" ref="F243" si="604">SUM(F241:F242)</f>
        <v>0</v>
      </c>
      <c r="G243" s="95">
        <f t="shared" ref="G243" si="605">SUM(G241:G242)</f>
        <v>0</v>
      </c>
      <c r="H243" s="95">
        <f t="shared" ref="H243" si="606">SUM(H241:H242)</f>
        <v>14766</v>
      </c>
      <c r="I243" s="95">
        <f t="shared" ref="I243" si="607">SUM(I241:I242)</f>
        <v>0</v>
      </c>
      <c r="J243" s="95">
        <f t="shared" ref="J243" si="608">SUM(J241:J242)</f>
        <v>0</v>
      </c>
      <c r="K243" s="95">
        <f t="shared" ref="K243" si="609">SUM(K241:K242)</f>
        <v>0</v>
      </c>
      <c r="L243" s="95">
        <f t="shared" ref="L243" si="610">SUM(L241:L242)</f>
        <v>0</v>
      </c>
      <c r="M243" s="95">
        <f t="shared" ref="M243" si="611">SUM(M241:M242)</f>
        <v>0</v>
      </c>
    </row>
    <row r="244" spans="1:13" s="7" customFormat="1" ht="15.75" customHeight="1" x14ac:dyDescent="0.2">
      <c r="A244" s="27"/>
      <c r="B244" s="25" t="s">
        <v>165</v>
      </c>
      <c r="C244" s="27">
        <f t="shared" si="550"/>
        <v>16767</v>
      </c>
      <c r="D244" s="27">
        <f>SUM(E244:F244)</f>
        <v>0</v>
      </c>
      <c r="E244" s="30"/>
      <c r="F244" s="27"/>
      <c r="G244" s="29"/>
      <c r="H244" s="27">
        <v>16767</v>
      </c>
      <c r="I244" s="27"/>
      <c r="J244" s="27"/>
      <c r="K244" s="27"/>
      <c r="L244" s="27"/>
      <c r="M244" s="27"/>
    </row>
    <row r="245" spans="1:13" s="7" customFormat="1" ht="15.75" customHeight="1" x14ac:dyDescent="0.2">
      <c r="A245" s="25"/>
      <c r="B245" s="25"/>
      <c r="C245" s="27">
        <f>D245+G245+H245+I245+J245+K245+L245+M245</f>
        <v>0</v>
      </c>
      <c r="D245" s="27">
        <f>SUM(E245,F245)</f>
        <v>0</v>
      </c>
      <c r="E245" s="28"/>
      <c r="F245" s="29"/>
      <c r="G245" s="29"/>
      <c r="H245" s="27"/>
      <c r="I245" s="27"/>
      <c r="J245" s="27"/>
      <c r="K245" s="27"/>
      <c r="L245" s="27"/>
      <c r="M245" s="27"/>
    </row>
    <row r="246" spans="1:13" s="7" customFormat="1" ht="15.75" customHeight="1" x14ac:dyDescent="0.2">
      <c r="A246" s="94"/>
      <c r="B246" s="94"/>
      <c r="C246" s="95">
        <f>SUM(C244:C245)</f>
        <v>16767</v>
      </c>
      <c r="D246" s="95">
        <f t="shared" ref="D246" si="612">SUM(D244:D245)</f>
        <v>0</v>
      </c>
      <c r="E246" s="95">
        <f t="shared" ref="E246" si="613">SUM(E244:E245)</f>
        <v>0</v>
      </c>
      <c r="F246" s="95">
        <f t="shared" ref="F246" si="614">SUM(F244:F245)</f>
        <v>0</v>
      </c>
      <c r="G246" s="95">
        <f t="shared" ref="G246" si="615">SUM(G244:G245)</f>
        <v>0</v>
      </c>
      <c r="H246" s="95">
        <f t="shared" ref="H246" si="616">SUM(H244:H245)</f>
        <v>16767</v>
      </c>
      <c r="I246" s="95">
        <f t="shared" ref="I246" si="617">SUM(I244:I245)</f>
        <v>0</v>
      </c>
      <c r="J246" s="95">
        <f t="shared" ref="J246" si="618">SUM(J244:J245)</f>
        <v>0</v>
      </c>
      <c r="K246" s="95">
        <f t="shared" ref="K246" si="619">SUM(K244:K245)</f>
        <v>0</v>
      </c>
      <c r="L246" s="95">
        <f t="shared" ref="L246" si="620">SUM(L244:L245)</f>
        <v>0</v>
      </c>
      <c r="M246" s="95">
        <f t="shared" ref="M246" si="621">SUM(M244:M245)</f>
        <v>0</v>
      </c>
    </row>
    <row r="247" spans="1:13" s="7" customFormat="1" ht="15.75" customHeight="1" x14ac:dyDescent="0.2">
      <c r="A247" s="27"/>
      <c r="B247" s="27" t="s">
        <v>151</v>
      </c>
      <c r="C247" s="27">
        <f t="shared" si="550"/>
        <v>219126</v>
      </c>
      <c r="D247" s="27">
        <f>SUM(E247:F247)</f>
        <v>0</v>
      </c>
      <c r="E247" s="30"/>
      <c r="F247" s="27"/>
      <c r="G247" s="27"/>
      <c r="H247" s="29">
        <v>219126</v>
      </c>
      <c r="I247" s="27"/>
      <c r="J247" s="27"/>
      <c r="K247" s="27"/>
      <c r="L247" s="27"/>
      <c r="M247" s="27"/>
    </row>
    <row r="248" spans="1:13" s="7" customFormat="1" ht="15.75" customHeight="1" x14ac:dyDescent="0.2">
      <c r="A248" s="25"/>
      <c r="B248" s="25"/>
      <c r="C248" s="27">
        <f>D248+G248+H248+I248+J248+K248+L248+M248</f>
        <v>0</v>
      </c>
      <c r="D248" s="27">
        <f>SUM(E248,F248)</f>
        <v>0</v>
      </c>
      <c r="E248" s="28"/>
      <c r="F248" s="29"/>
      <c r="G248" s="29"/>
      <c r="H248" s="27"/>
      <c r="I248" s="27"/>
      <c r="J248" s="27"/>
      <c r="K248" s="27"/>
      <c r="L248" s="27"/>
      <c r="M248" s="27"/>
    </row>
    <row r="249" spans="1:13" s="7" customFormat="1" ht="15.75" customHeight="1" x14ac:dyDescent="0.2">
      <c r="A249" s="94"/>
      <c r="B249" s="94"/>
      <c r="C249" s="95">
        <f>SUM(C247:C248)</f>
        <v>219126</v>
      </c>
      <c r="D249" s="95">
        <f t="shared" ref="D249" si="622">SUM(D247:D248)</f>
        <v>0</v>
      </c>
      <c r="E249" s="95">
        <f t="shared" ref="E249" si="623">SUM(E247:E248)</f>
        <v>0</v>
      </c>
      <c r="F249" s="95">
        <f t="shared" ref="F249" si="624">SUM(F247:F248)</f>
        <v>0</v>
      </c>
      <c r="G249" s="95">
        <f t="shared" ref="G249" si="625">SUM(G247:G248)</f>
        <v>0</v>
      </c>
      <c r="H249" s="95">
        <f t="shared" ref="H249" si="626">SUM(H247:H248)</f>
        <v>219126</v>
      </c>
      <c r="I249" s="95">
        <f t="shared" ref="I249" si="627">SUM(I247:I248)</f>
        <v>0</v>
      </c>
      <c r="J249" s="95">
        <f t="shared" ref="J249" si="628">SUM(J247:J248)</f>
        <v>0</v>
      </c>
      <c r="K249" s="95">
        <f t="shared" ref="K249" si="629">SUM(K247:K248)</f>
        <v>0</v>
      </c>
      <c r="L249" s="95">
        <f t="shared" ref="L249" si="630">SUM(L247:L248)</f>
        <v>0</v>
      </c>
      <c r="M249" s="95">
        <f t="shared" ref="M249" si="631">SUM(M247:M248)</f>
        <v>0</v>
      </c>
    </row>
    <row r="250" spans="1:13" s="7" customFormat="1" ht="15.75" customHeight="1" x14ac:dyDescent="0.2">
      <c r="A250" s="27"/>
      <c r="B250" s="49" t="s">
        <v>148</v>
      </c>
      <c r="C250" s="27">
        <f t="shared" si="550"/>
        <v>474749</v>
      </c>
      <c r="D250" s="27">
        <f t="shared" si="551"/>
        <v>0</v>
      </c>
      <c r="E250" s="30"/>
      <c r="F250" s="27"/>
      <c r="G250" s="27"/>
      <c r="H250" s="27">
        <v>474749</v>
      </c>
      <c r="I250" s="27"/>
      <c r="J250" s="27"/>
      <c r="K250" s="27"/>
      <c r="L250" s="27"/>
      <c r="M250" s="27"/>
    </row>
    <row r="251" spans="1:13" s="7" customFormat="1" ht="15.75" customHeight="1" x14ac:dyDescent="0.2">
      <c r="A251" s="25"/>
      <c r="B251" s="25"/>
      <c r="C251" s="27">
        <f>D251+G251+H251+I251+J251+K251+L251+M251</f>
        <v>0</v>
      </c>
      <c r="D251" s="27">
        <f>SUM(E251,F251)</f>
        <v>0</v>
      </c>
      <c r="E251" s="28"/>
      <c r="F251" s="29"/>
      <c r="G251" s="29"/>
      <c r="H251" s="27"/>
      <c r="I251" s="27"/>
      <c r="J251" s="27"/>
      <c r="K251" s="27"/>
      <c r="L251" s="27"/>
      <c r="M251" s="27"/>
    </row>
    <row r="252" spans="1:13" s="7" customFormat="1" ht="15.75" customHeight="1" x14ac:dyDescent="0.2">
      <c r="A252" s="94"/>
      <c r="B252" s="94"/>
      <c r="C252" s="95">
        <f>SUM(C250:C251)</f>
        <v>474749</v>
      </c>
      <c r="D252" s="95">
        <f t="shared" ref="D252" si="632">SUM(D250:D251)</f>
        <v>0</v>
      </c>
      <c r="E252" s="95">
        <f t="shared" ref="E252" si="633">SUM(E250:E251)</f>
        <v>0</v>
      </c>
      <c r="F252" s="95">
        <f t="shared" ref="F252" si="634">SUM(F250:F251)</f>
        <v>0</v>
      </c>
      <c r="G252" s="95">
        <f t="shared" ref="G252" si="635">SUM(G250:G251)</f>
        <v>0</v>
      </c>
      <c r="H252" s="95">
        <f t="shared" ref="H252" si="636">SUM(H250:H251)</f>
        <v>474749</v>
      </c>
      <c r="I252" s="95">
        <f t="shared" ref="I252" si="637">SUM(I250:I251)</f>
        <v>0</v>
      </c>
      <c r="J252" s="95">
        <f t="shared" ref="J252" si="638">SUM(J250:J251)</f>
        <v>0</v>
      </c>
      <c r="K252" s="95">
        <f t="shared" ref="K252" si="639">SUM(K250:K251)</f>
        <v>0</v>
      </c>
      <c r="L252" s="95">
        <f t="shared" ref="L252" si="640">SUM(L250:L251)</f>
        <v>0</v>
      </c>
      <c r="M252" s="95">
        <f t="shared" ref="M252" si="641">SUM(M250:M251)</f>
        <v>0</v>
      </c>
    </row>
    <row r="253" spans="1:13" s="7" customFormat="1" ht="25.5" customHeight="1" x14ac:dyDescent="0.2">
      <c r="A253" s="27"/>
      <c r="B253" s="50" t="s">
        <v>238</v>
      </c>
      <c r="C253" s="29">
        <f t="shared" si="550"/>
        <v>18919</v>
      </c>
      <c r="D253" s="27">
        <f t="shared" si="551"/>
        <v>0</v>
      </c>
      <c r="E253" s="30"/>
      <c r="F253" s="27"/>
      <c r="G253" s="29"/>
      <c r="H253" s="27">
        <v>13695</v>
      </c>
      <c r="I253" s="27"/>
      <c r="J253" s="27">
        <v>5224</v>
      </c>
      <c r="K253" s="27"/>
      <c r="L253" s="27"/>
      <c r="M253" s="27"/>
    </row>
    <row r="254" spans="1:13" s="7" customFormat="1" ht="15.75" customHeight="1" x14ac:dyDescent="0.2">
      <c r="A254" s="25"/>
      <c r="B254" s="25"/>
      <c r="C254" s="27">
        <f>D254+G254+H254+I254+J254+K254+L254+M254</f>
        <v>64025</v>
      </c>
      <c r="D254" s="27">
        <f>SUM(E254,F254)</f>
        <v>0</v>
      </c>
      <c r="E254" s="28"/>
      <c r="F254" s="29"/>
      <c r="G254" s="29">
        <v>77720</v>
      </c>
      <c r="H254" s="27">
        <v>-13695</v>
      </c>
      <c r="I254" s="27"/>
      <c r="J254" s="27"/>
      <c r="K254" s="27"/>
      <c r="L254" s="27"/>
      <c r="M254" s="27"/>
    </row>
    <row r="255" spans="1:13" s="7" customFormat="1" ht="15.75" customHeight="1" x14ac:dyDescent="0.2">
      <c r="A255" s="94"/>
      <c r="B255" s="94"/>
      <c r="C255" s="95">
        <f>SUM(C253:C254)</f>
        <v>82944</v>
      </c>
      <c r="D255" s="95">
        <f t="shared" ref="D255:M255" si="642">SUM(D253:D254)</f>
        <v>0</v>
      </c>
      <c r="E255" s="95">
        <f t="shared" si="642"/>
        <v>0</v>
      </c>
      <c r="F255" s="95">
        <f t="shared" si="642"/>
        <v>0</v>
      </c>
      <c r="G255" s="95">
        <f t="shared" si="642"/>
        <v>77720</v>
      </c>
      <c r="H255" s="95">
        <f t="shared" si="642"/>
        <v>0</v>
      </c>
      <c r="I255" s="95">
        <f t="shared" si="642"/>
        <v>0</v>
      </c>
      <c r="J255" s="95">
        <f t="shared" si="642"/>
        <v>5224</v>
      </c>
      <c r="K255" s="95">
        <f t="shared" si="642"/>
        <v>0</v>
      </c>
      <c r="L255" s="95">
        <f t="shared" si="642"/>
        <v>0</v>
      </c>
      <c r="M255" s="95">
        <f t="shared" si="642"/>
        <v>0</v>
      </c>
    </row>
    <row r="256" spans="1:13" s="7" customFormat="1" ht="15.75" customHeight="1" x14ac:dyDescent="0.2">
      <c r="A256" s="27"/>
      <c r="B256" s="51" t="s">
        <v>141</v>
      </c>
      <c r="C256" s="29">
        <f t="shared" si="550"/>
        <v>25322</v>
      </c>
      <c r="D256" s="27">
        <f t="shared" si="551"/>
        <v>0</v>
      </c>
      <c r="E256" s="28"/>
      <c r="F256" s="29"/>
      <c r="G256" s="29"/>
      <c r="H256" s="29">
        <v>25322</v>
      </c>
      <c r="I256" s="27"/>
      <c r="J256" s="27"/>
      <c r="K256" s="27"/>
      <c r="L256" s="27"/>
      <c r="M256" s="27"/>
    </row>
    <row r="257" spans="1:13" s="7" customFormat="1" ht="15.75" customHeight="1" x14ac:dyDescent="0.2">
      <c r="A257" s="25"/>
      <c r="B257" s="25"/>
      <c r="C257" s="27">
        <f>D257+G257+H257+I257+J257+K257+L257+M257</f>
        <v>0</v>
      </c>
      <c r="D257" s="27">
        <f>SUM(E257,F257)</f>
        <v>0</v>
      </c>
      <c r="E257" s="28"/>
      <c r="F257" s="29"/>
      <c r="G257" s="29"/>
      <c r="H257" s="27"/>
      <c r="I257" s="27"/>
      <c r="J257" s="27"/>
      <c r="K257" s="27"/>
      <c r="L257" s="27"/>
      <c r="M257" s="27"/>
    </row>
    <row r="258" spans="1:13" s="7" customFormat="1" ht="15.75" customHeight="1" x14ac:dyDescent="0.2">
      <c r="A258" s="94"/>
      <c r="B258" s="94"/>
      <c r="C258" s="95">
        <f>SUM(C256:C257)</f>
        <v>25322</v>
      </c>
      <c r="D258" s="95">
        <f t="shared" ref="D258" si="643">SUM(D256:D257)</f>
        <v>0</v>
      </c>
      <c r="E258" s="95">
        <f t="shared" ref="E258" si="644">SUM(E256:E257)</f>
        <v>0</v>
      </c>
      <c r="F258" s="95">
        <f t="shared" ref="F258" si="645">SUM(F256:F257)</f>
        <v>0</v>
      </c>
      <c r="G258" s="95">
        <f t="shared" ref="G258" si="646">SUM(G256:G257)</f>
        <v>0</v>
      </c>
      <c r="H258" s="95">
        <f t="shared" ref="H258" si="647">SUM(H256:H257)</f>
        <v>25322</v>
      </c>
      <c r="I258" s="95">
        <f t="shared" ref="I258" si="648">SUM(I256:I257)</f>
        <v>0</v>
      </c>
      <c r="J258" s="95">
        <f t="shared" ref="J258" si="649">SUM(J256:J257)</f>
        <v>0</v>
      </c>
      <c r="K258" s="95">
        <f t="shared" ref="K258" si="650">SUM(K256:K257)</f>
        <v>0</v>
      </c>
      <c r="L258" s="95">
        <f t="shared" ref="L258" si="651">SUM(L256:L257)</f>
        <v>0</v>
      </c>
      <c r="M258" s="95">
        <f t="shared" ref="M258" si="652">SUM(M256:M257)</f>
        <v>0</v>
      </c>
    </row>
    <row r="259" spans="1:13" s="7" customFormat="1" ht="15.75" customHeight="1" x14ac:dyDescent="0.2">
      <c r="A259" s="25"/>
      <c r="B259" s="51" t="s">
        <v>149</v>
      </c>
      <c r="C259" s="27">
        <f t="shared" si="550"/>
        <v>175988</v>
      </c>
      <c r="D259" s="27">
        <f t="shared" si="551"/>
        <v>0</v>
      </c>
      <c r="E259" s="30"/>
      <c r="F259" s="27"/>
      <c r="G259" s="27"/>
      <c r="H259" s="27">
        <v>175988</v>
      </c>
      <c r="I259" s="27"/>
      <c r="J259" s="27"/>
      <c r="K259" s="46"/>
      <c r="L259" s="46"/>
      <c r="M259" s="37"/>
    </row>
    <row r="260" spans="1:13" s="7" customFormat="1" ht="15.75" customHeight="1" x14ac:dyDescent="0.2">
      <c r="A260" s="25"/>
      <c r="B260" s="25"/>
      <c r="C260" s="27">
        <f>D260+G260+H260+I260+J260+K260+L260+M260</f>
        <v>0</v>
      </c>
      <c r="D260" s="27">
        <f>SUM(E260,F260)</f>
        <v>0</v>
      </c>
      <c r="E260" s="28"/>
      <c r="F260" s="29"/>
      <c r="G260" s="29"/>
      <c r="H260" s="27"/>
      <c r="I260" s="27"/>
      <c r="J260" s="27"/>
      <c r="K260" s="27"/>
      <c r="L260" s="27"/>
      <c r="M260" s="27"/>
    </row>
    <row r="261" spans="1:13" s="7" customFormat="1" ht="15.75" customHeight="1" x14ac:dyDescent="0.2">
      <c r="A261" s="94"/>
      <c r="B261" s="94"/>
      <c r="C261" s="95">
        <f>SUM(C259:C260)</f>
        <v>175988</v>
      </c>
      <c r="D261" s="95">
        <f t="shared" ref="D261" si="653">SUM(D259:D260)</f>
        <v>0</v>
      </c>
      <c r="E261" s="95">
        <f t="shared" ref="E261" si="654">SUM(E259:E260)</f>
        <v>0</v>
      </c>
      <c r="F261" s="95">
        <f t="shared" ref="F261" si="655">SUM(F259:F260)</f>
        <v>0</v>
      </c>
      <c r="G261" s="95">
        <f t="shared" ref="G261" si="656">SUM(G259:G260)</f>
        <v>0</v>
      </c>
      <c r="H261" s="95">
        <f t="shared" ref="H261" si="657">SUM(H259:H260)</f>
        <v>175988</v>
      </c>
      <c r="I261" s="95">
        <f t="shared" ref="I261" si="658">SUM(I259:I260)</f>
        <v>0</v>
      </c>
      <c r="J261" s="95">
        <f t="shared" ref="J261" si="659">SUM(J259:J260)</f>
        <v>0</v>
      </c>
      <c r="K261" s="95">
        <f t="shared" ref="K261" si="660">SUM(K259:K260)</f>
        <v>0</v>
      </c>
      <c r="L261" s="95">
        <f t="shared" ref="L261" si="661">SUM(L259:L260)</f>
        <v>0</v>
      </c>
      <c r="M261" s="95">
        <f t="shared" ref="M261" si="662">SUM(M259:M260)</f>
        <v>0</v>
      </c>
    </row>
    <row r="262" spans="1:13" s="7" customFormat="1" ht="29.25" customHeight="1" x14ac:dyDescent="0.2">
      <c r="A262" s="25"/>
      <c r="B262" s="51" t="s">
        <v>239</v>
      </c>
      <c r="C262" s="27">
        <f t="shared" si="550"/>
        <v>170024</v>
      </c>
      <c r="D262" s="27">
        <f t="shared" si="551"/>
        <v>0</v>
      </c>
      <c r="E262" s="30"/>
      <c r="F262" s="27"/>
      <c r="G262" s="27">
        <v>170024</v>
      </c>
      <c r="H262" s="27"/>
      <c r="I262" s="27"/>
      <c r="J262" s="27"/>
      <c r="K262" s="46"/>
      <c r="L262" s="46"/>
      <c r="M262" s="37"/>
    </row>
    <row r="263" spans="1:13" s="7" customFormat="1" ht="15.75" customHeight="1" x14ac:dyDescent="0.2">
      <c r="A263" s="25"/>
      <c r="B263" s="25"/>
      <c r="C263" s="27">
        <f>D263+G263+H263+I263+J263+K263+L263+M263</f>
        <v>0</v>
      </c>
      <c r="D263" s="27">
        <f>SUM(E263,F263)</f>
        <v>0</v>
      </c>
      <c r="E263" s="28"/>
      <c r="F263" s="29"/>
      <c r="G263" s="29"/>
      <c r="H263" s="27"/>
      <c r="I263" s="27"/>
      <c r="J263" s="27"/>
      <c r="K263" s="27"/>
      <c r="L263" s="27"/>
      <c r="M263" s="27"/>
    </row>
    <row r="264" spans="1:13" s="7" customFormat="1" ht="15.75" customHeight="1" x14ac:dyDescent="0.2">
      <c r="A264" s="94"/>
      <c r="B264" s="94"/>
      <c r="C264" s="95">
        <f>SUM(C262:C263)</f>
        <v>170024</v>
      </c>
      <c r="D264" s="95">
        <f t="shared" ref="D264:M264" si="663">SUM(D262:D263)</f>
        <v>0</v>
      </c>
      <c r="E264" s="95">
        <f t="shared" si="663"/>
        <v>0</v>
      </c>
      <c r="F264" s="95">
        <f t="shared" si="663"/>
        <v>0</v>
      </c>
      <c r="G264" s="95">
        <f t="shared" si="663"/>
        <v>170024</v>
      </c>
      <c r="H264" s="95">
        <f t="shared" si="663"/>
        <v>0</v>
      </c>
      <c r="I264" s="95">
        <f t="shared" si="663"/>
        <v>0</v>
      </c>
      <c r="J264" s="95">
        <f t="shared" si="663"/>
        <v>0</v>
      </c>
      <c r="K264" s="95">
        <f t="shared" si="663"/>
        <v>0</v>
      </c>
      <c r="L264" s="95">
        <f t="shared" si="663"/>
        <v>0</v>
      </c>
      <c r="M264" s="95">
        <f t="shared" si="663"/>
        <v>0</v>
      </c>
    </row>
    <row r="265" spans="1:13" s="7" customFormat="1" ht="27" customHeight="1" x14ac:dyDescent="0.2">
      <c r="A265" s="25"/>
      <c r="B265" s="25" t="s">
        <v>240</v>
      </c>
      <c r="C265" s="27">
        <f t="shared" si="550"/>
        <v>20000</v>
      </c>
      <c r="D265" s="27">
        <f t="shared" si="551"/>
        <v>0</v>
      </c>
      <c r="E265" s="30"/>
      <c r="F265" s="27"/>
      <c r="G265" s="27">
        <v>20000</v>
      </c>
      <c r="H265" s="27"/>
      <c r="I265" s="27"/>
      <c r="J265" s="27"/>
      <c r="K265" s="46"/>
      <c r="L265" s="46"/>
      <c r="M265" s="37"/>
    </row>
    <row r="266" spans="1:13" s="7" customFormat="1" ht="15.75" customHeight="1" x14ac:dyDescent="0.2">
      <c r="A266" s="25"/>
      <c r="B266" s="25"/>
      <c r="C266" s="27">
        <f>D266+G266+H266+I266+J266+K266+L266+M266</f>
        <v>0</v>
      </c>
      <c r="D266" s="27">
        <f>SUM(E266,F266)</f>
        <v>0</v>
      </c>
      <c r="E266" s="28"/>
      <c r="F266" s="29"/>
      <c r="G266" s="29"/>
      <c r="H266" s="27"/>
      <c r="I266" s="27"/>
      <c r="J266" s="27"/>
      <c r="K266" s="27"/>
      <c r="L266" s="27"/>
      <c r="M266" s="27"/>
    </row>
    <row r="267" spans="1:13" s="7" customFormat="1" ht="15.75" customHeight="1" x14ac:dyDescent="0.2">
      <c r="A267" s="94"/>
      <c r="B267" s="94"/>
      <c r="C267" s="95">
        <f>SUM(C265:C266)</f>
        <v>20000</v>
      </c>
      <c r="D267" s="95">
        <f t="shared" ref="D267" si="664">SUM(D265:D266)</f>
        <v>0</v>
      </c>
      <c r="E267" s="95">
        <f t="shared" ref="E267" si="665">SUM(E265:E266)</f>
        <v>0</v>
      </c>
      <c r="F267" s="95">
        <f t="shared" ref="F267" si="666">SUM(F265:F266)</f>
        <v>0</v>
      </c>
      <c r="G267" s="95">
        <f t="shared" ref="G267" si="667">SUM(G265:G266)</f>
        <v>20000</v>
      </c>
      <c r="H267" s="95">
        <f t="shared" ref="H267" si="668">SUM(H265:H266)</f>
        <v>0</v>
      </c>
      <c r="I267" s="95">
        <f t="shared" ref="I267" si="669">SUM(I265:I266)</f>
        <v>0</v>
      </c>
      <c r="J267" s="95">
        <f t="shared" ref="J267" si="670">SUM(J265:J266)</f>
        <v>0</v>
      </c>
      <c r="K267" s="95">
        <f t="shared" ref="K267" si="671">SUM(K265:K266)</f>
        <v>0</v>
      </c>
      <c r="L267" s="95">
        <f t="shared" ref="L267" si="672">SUM(L265:L266)</f>
        <v>0</v>
      </c>
      <c r="M267" s="95">
        <f t="shared" ref="M267" si="673">SUM(M265:M266)</f>
        <v>0</v>
      </c>
    </row>
    <row r="268" spans="1:13" s="7" customFormat="1" ht="27.75" customHeight="1" x14ac:dyDescent="0.2">
      <c r="A268" s="75"/>
      <c r="B268" s="75" t="s">
        <v>241</v>
      </c>
      <c r="C268" s="31">
        <f t="shared" si="550"/>
        <v>0</v>
      </c>
      <c r="D268" s="31">
        <f t="shared" si="551"/>
        <v>0</v>
      </c>
      <c r="E268" s="76"/>
      <c r="F268" s="31"/>
      <c r="G268" s="31">
        <v>0</v>
      </c>
      <c r="H268" s="31"/>
      <c r="I268" s="31"/>
      <c r="J268" s="31">
        <v>0</v>
      </c>
      <c r="K268" s="77"/>
      <c r="L268" s="77"/>
      <c r="M268" s="78"/>
    </row>
    <row r="269" spans="1:13" s="7" customFormat="1" ht="15.75" customHeight="1" x14ac:dyDescent="0.2">
      <c r="A269" s="25"/>
      <c r="B269" s="25"/>
      <c r="C269" s="27">
        <f>D269+G269+H269+I269+J269+K269+L269+M269</f>
        <v>0</v>
      </c>
      <c r="D269" s="27">
        <f>SUM(E269,F269)</f>
        <v>0</v>
      </c>
      <c r="E269" s="28"/>
      <c r="F269" s="29"/>
      <c r="G269" s="29"/>
      <c r="H269" s="27"/>
      <c r="I269" s="27"/>
      <c r="J269" s="27"/>
      <c r="K269" s="27"/>
      <c r="L269" s="27"/>
      <c r="M269" s="27"/>
    </row>
    <row r="270" spans="1:13" s="7" customFormat="1" ht="15.75" customHeight="1" x14ac:dyDescent="0.2">
      <c r="A270" s="94"/>
      <c r="B270" s="94"/>
      <c r="C270" s="95">
        <f>SUM(C268:C269)</f>
        <v>0</v>
      </c>
      <c r="D270" s="95">
        <f t="shared" ref="D270" si="674">SUM(D268:D269)</f>
        <v>0</v>
      </c>
      <c r="E270" s="95">
        <f t="shared" ref="E270" si="675">SUM(E268:E269)</f>
        <v>0</v>
      </c>
      <c r="F270" s="95">
        <f t="shared" ref="F270" si="676">SUM(F268:F269)</f>
        <v>0</v>
      </c>
      <c r="G270" s="95">
        <f t="shared" ref="G270" si="677">SUM(G268:G269)</f>
        <v>0</v>
      </c>
      <c r="H270" s="95">
        <f t="shared" ref="H270" si="678">SUM(H268:H269)</f>
        <v>0</v>
      </c>
      <c r="I270" s="95">
        <f t="shared" ref="I270" si="679">SUM(I268:I269)</f>
        <v>0</v>
      </c>
      <c r="J270" s="95">
        <f t="shared" ref="J270" si="680">SUM(J268:J269)</f>
        <v>0</v>
      </c>
      <c r="K270" s="95">
        <f t="shared" ref="K270" si="681">SUM(K268:K269)</f>
        <v>0</v>
      </c>
      <c r="L270" s="95">
        <f t="shared" ref="L270" si="682">SUM(L268:L269)</f>
        <v>0</v>
      </c>
      <c r="M270" s="95">
        <f t="shared" ref="M270" si="683">SUM(M268:M269)</f>
        <v>0</v>
      </c>
    </row>
    <row r="271" spans="1:13" s="12" customFormat="1" ht="15.75" customHeight="1" x14ac:dyDescent="0.2">
      <c r="A271" s="35" t="s">
        <v>125</v>
      </c>
      <c r="B271" s="35" t="s">
        <v>119</v>
      </c>
      <c r="C271" s="23">
        <f t="shared" ref="C271:M271" si="684">C223+C211+C207+C180+C147</f>
        <v>3518250</v>
      </c>
      <c r="D271" s="23">
        <f t="shared" si="684"/>
        <v>263760</v>
      </c>
      <c r="E271" s="23">
        <f t="shared" si="684"/>
        <v>213410</v>
      </c>
      <c r="F271" s="23">
        <f t="shared" si="684"/>
        <v>50350</v>
      </c>
      <c r="G271" s="23">
        <f t="shared" si="684"/>
        <v>963506</v>
      </c>
      <c r="H271" s="23">
        <f t="shared" si="684"/>
        <v>1052513</v>
      </c>
      <c r="I271" s="23">
        <f t="shared" si="684"/>
        <v>0</v>
      </c>
      <c r="J271" s="23">
        <f t="shared" si="684"/>
        <v>1027787</v>
      </c>
      <c r="K271" s="23">
        <f t="shared" si="684"/>
        <v>0</v>
      </c>
      <c r="L271" s="23">
        <f t="shared" si="684"/>
        <v>210684</v>
      </c>
      <c r="M271" s="23">
        <f t="shared" si="684"/>
        <v>0</v>
      </c>
    </row>
    <row r="272" spans="1:13" s="7" customFormat="1" ht="15.75" customHeight="1" x14ac:dyDescent="0.2">
      <c r="A272" s="25"/>
      <c r="B272" s="25"/>
      <c r="C272" s="27">
        <f>D272+G272+H272+I272+J272+K272+L272+M272</f>
        <v>223975</v>
      </c>
      <c r="D272" s="27">
        <f>SUM(E272,F272)</f>
        <v>0</v>
      </c>
      <c r="E272" s="28">
        <f t="shared" ref="E272:M272" si="685">SUM(E224,E212,E209,E181,E148)</f>
        <v>0</v>
      </c>
      <c r="F272" s="28">
        <f t="shared" si="685"/>
        <v>0</v>
      </c>
      <c r="G272" s="28">
        <f t="shared" si="685"/>
        <v>93453</v>
      </c>
      <c r="H272" s="28">
        <f t="shared" si="685"/>
        <v>-8695</v>
      </c>
      <c r="I272" s="28">
        <f t="shared" si="685"/>
        <v>0</v>
      </c>
      <c r="J272" s="28">
        <f t="shared" si="685"/>
        <v>138211</v>
      </c>
      <c r="K272" s="28">
        <f t="shared" si="685"/>
        <v>0</v>
      </c>
      <c r="L272" s="28">
        <f t="shared" si="685"/>
        <v>1006</v>
      </c>
      <c r="M272" s="28">
        <f t="shared" si="685"/>
        <v>0</v>
      </c>
    </row>
    <row r="273" spans="1:13" s="7" customFormat="1" ht="15.75" customHeight="1" x14ac:dyDescent="0.2">
      <c r="A273" s="92"/>
      <c r="B273" s="92"/>
      <c r="C273" s="95">
        <f>SUM(C271,C272)</f>
        <v>3742225</v>
      </c>
      <c r="D273" s="95">
        <f t="shared" ref="D273:M273" si="686">SUM(D271,D272)</f>
        <v>263760</v>
      </c>
      <c r="E273" s="95">
        <f t="shared" si="686"/>
        <v>213410</v>
      </c>
      <c r="F273" s="95">
        <f t="shared" si="686"/>
        <v>50350</v>
      </c>
      <c r="G273" s="95">
        <f t="shared" si="686"/>
        <v>1056959</v>
      </c>
      <c r="H273" s="95">
        <f t="shared" si="686"/>
        <v>1043818</v>
      </c>
      <c r="I273" s="95">
        <f t="shared" si="686"/>
        <v>0</v>
      </c>
      <c r="J273" s="95">
        <f t="shared" si="686"/>
        <v>1165998</v>
      </c>
      <c r="K273" s="95">
        <f t="shared" si="686"/>
        <v>0</v>
      </c>
      <c r="L273" s="95">
        <f t="shared" si="686"/>
        <v>211690</v>
      </c>
      <c r="M273" s="95">
        <f t="shared" si="686"/>
        <v>0</v>
      </c>
    </row>
    <row r="274" spans="1:13" s="7" customFormat="1" ht="15.75" customHeight="1" x14ac:dyDescent="0.2">
      <c r="A274" s="35" t="s">
        <v>126</v>
      </c>
      <c r="B274" s="35" t="s">
        <v>24</v>
      </c>
      <c r="C274" s="52">
        <f>SUM(C277,C280,C283,C286,C289,C292,C295)</f>
        <v>81014</v>
      </c>
      <c r="D274" s="52">
        <f t="shared" ref="D274:M274" si="687">SUM(D277,D280,D283,D286,D289,D292,D295)</f>
        <v>7920</v>
      </c>
      <c r="E274" s="52">
        <f t="shared" si="687"/>
        <v>6408</v>
      </c>
      <c r="F274" s="52">
        <f t="shared" si="687"/>
        <v>1512</v>
      </c>
      <c r="G274" s="52">
        <f t="shared" si="687"/>
        <v>73094</v>
      </c>
      <c r="H274" s="52">
        <f t="shared" si="687"/>
        <v>0</v>
      </c>
      <c r="I274" s="52">
        <f t="shared" si="687"/>
        <v>0</v>
      </c>
      <c r="J274" s="52">
        <f t="shared" si="687"/>
        <v>0</v>
      </c>
      <c r="K274" s="52">
        <f t="shared" si="687"/>
        <v>0</v>
      </c>
      <c r="L274" s="52">
        <f t="shared" si="687"/>
        <v>0</v>
      </c>
      <c r="M274" s="52">
        <f t="shared" si="687"/>
        <v>0</v>
      </c>
    </row>
    <row r="275" spans="1:13" s="7" customFormat="1" ht="15.75" customHeight="1" x14ac:dyDescent="0.2">
      <c r="A275" s="25"/>
      <c r="B275" s="25"/>
      <c r="C275" s="27">
        <f>D275+G275+H275+I275+J275+K275+L275+M275</f>
        <v>0</v>
      </c>
      <c r="D275" s="27">
        <f>SUM(E275,F275)</f>
        <v>0</v>
      </c>
      <c r="E275" s="28">
        <f>SUM(E278,E281,E284,E287,E290,E293,E296)</f>
        <v>0</v>
      </c>
      <c r="F275" s="28">
        <f t="shared" ref="F275:M275" si="688">SUM(F278,F281,F284,F287,F290,F293,F296)</f>
        <v>0</v>
      </c>
      <c r="G275" s="28">
        <f t="shared" si="688"/>
        <v>0</v>
      </c>
      <c r="H275" s="28">
        <f t="shared" si="688"/>
        <v>0</v>
      </c>
      <c r="I275" s="28">
        <f t="shared" si="688"/>
        <v>0</v>
      </c>
      <c r="J275" s="28">
        <f t="shared" si="688"/>
        <v>0</v>
      </c>
      <c r="K275" s="28">
        <f t="shared" si="688"/>
        <v>0</v>
      </c>
      <c r="L275" s="28">
        <f t="shared" si="688"/>
        <v>0</v>
      </c>
      <c r="M275" s="28">
        <f t="shared" si="688"/>
        <v>0</v>
      </c>
    </row>
    <row r="276" spans="1:13" s="7" customFormat="1" ht="15.75" customHeight="1" x14ac:dyDescent="0.2">
      <c r="A276" s="92"/>
      <c r="B276" s="92"/>
      <c r="C276" s="95">
        <f>SUM(C274,C275)</f>
        <v>81014</v>
      </c>
      <c r="D276" s="95">
        <f t="shared" ref="D276:M276" si="689">SUM(D274,D275)</f>
        <v>7920</v>
      </c>
      <c r="E276" s="95">
        <f t="shared" si="689"/>
        <v>6408</v>
      </c>
      <c r="F276" s="95">
        <f t="shared" si="689"/>
        <v>1512</v>
      </c>
      <c r="G276" s="95">
        <f t="shared" si="689"/>
        <v>73094</v>
      </c>
      <c r="H276" s="95">
        <f t="shared" si="689"/>
        <v>0</v>
      </c>
      <c r="I276" s="95">
        <f t="shared" si="689"/>
        <v>0</v>
      </c>
      <c r="J276" s="95">
        <f t="shared" si="689"/>
        <v>0</v>
      </c>
      <c r="K276" s="95">
        <f t="shared" si="689"/>
        <v>0</v>
      </c>
      <c r="L276" s="95">
        <f t="shared" si="689"/>
        <v>0</v>
      </c>
      <c r="M276" s="95">
        <f t="shared" si="689"/>
        <v>0</v>
      </c>
    </row>
    <row r="277" spans="1:13" s="7" customFormat="1" ht="15.75" customHeight="1" x14ac:dyDescent="0.2">
      <c r="A277" s="32"/>
      <c r="B277" s="26" t="s">
        <v>49</v>
      </c>
      <c r="C277" s="27">
        <f t="shared" ref="C277:C295" si="690">SUM(D277,G277,H277:M277)</f>
        <v>3500</v>
      </c>
      <c r="D277" s="27">
        <f t="shared" ref="D277:D295" si="691">SUM(E277:F277)</f>
        <v>0</v>
      </c>
      <c r="E277" s="27"/>
      <c r="F277" s="27"/>
      <c r="G277" s="27">
        <v>3500</v>
      </c>
      <c r="H277" s="27"/>
      <c r="I277" s="27"/>
      <c r="J277" s="27"/>
      <c r="K277" s="27"/>
      <c r="L277" s="27"/>
      <c r="M277" s="27"/>
    </row>
    <row r="278" spans="1:13" s="7" customFormat="1" ht="15.75" customHeight="1" x14ac:dyDescent="0.2">
      <c r="A278" s="25"/>
      <c r="B278" s="25"/>
      <c r="C278" s="27">
        <f>D278+G278+H278+I278+J278+K278+L278+M278</f>
        <v>0</v>
      </c>
      <c r="D278" s="27">
        <f>SUM(E278,F278)</f>
        <v>0</v>
      </c>
      <c r="E278" s="28"/>
      <c r="F278" s="29"/>
      <c r="G278" s="29"/>
      <c r="H278" s="27"/>
      <c r="I278" s="27"/>
      <c r="J278" s="27"/>
      <c r="K278" s="27"/>
      <c r="L278" s="27"/>
      <c r="M278" s="27"/>
    </row>
    <row r="279" spans="1:13" s="7" customFormat="1" ht="15.75" customHeight="1" x14ac:dyDescent="0.2">
      <c r="A279" s="94"/>
      <c r="B279" s="94"/>
      <c r="C279" s="95">
        <f>SUM(C277:C278)</f>
        <v>3500</v>
      </c>
      <c r="D279" s="95">
        <f t="shared" ref="D279" si="692">SUM(D277:D278)</f>
        <v>0</v>
      </c>
      <c r="E279" s="95">
        <f t="shared" ref="E279" si="693">SUM(E277:E278)</f>
        <v>0</v>
      </c>
      <c r="F279" s="95">
        <f t="shared" ref="F279" si="694">SUM(F277:F278)</f>
        <v>0</v>
      </c>
      <c r="G279" s="95">
        <f t="shared" ref="G279" si="695">SUM(G277:G278)</f>
        <v>3500</v>
      </c>
      <c r="H279" s="95">
        <f t="shared" ref="H279" si="696">SUM(H277:H278)</f>
        <v>0</v>
      </c>
      <c r="I279" s="95">
        <f t="shared" ref="I279" si="697">SUM(I277:I278)</f>
        <v>0</v>
      </c>
      <c r="J279" s="95">
        <f t="shared" ref="J279" si="698">SUM(J277:J278)</f>
        <v>0</v>
      </c>
      <c r="K279" s="95">
        <f t="shared" ref="K279" si="699">SUM(K277:K278)</f>
        <v>0</v>
      </c>
      <c r="L279" s="95">
        <f t="shared" ref="L279" si="700">SUM(L277:L278)</f>
        <v>0</v>
      </c>
      <c r="M279" s="95">
        <f t="shared" ref="M279" si="701">SUM(M277:M278)</f>
        <v>0</v>
      </c>
    </row>
    <row r="280" spans="1:13" s="7" customFormat="1" ht="15.75" customHeight="1" x14ac:dyDescent="0.2">
      <c r="A280" s="32"/>
      <c r="B280" s="26" t="s">
        <v>88</v>
      </c>
      <c r="C280" s="27">
        <f t="shared" si="690"/>
        <v>5490</v>
      </c>
      <c r="D280" s="27">
        <f t="shared" si="691"/>
        <v>0</v>
      </c>
      <c r="E280" s="27"/>
      <c r="F280" s="27"/>
      <c r="G280" s="27">
        <v>5490</v>
      </c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25"/>
      <c r="B281" s="25"/>
      <c r="C281" s="27">
        <f>D281+G281+H281+I281+J281+K281+L281+M281</f>
        <v>0</v>
      </c>
      <c r="D281" s="27">
        <f>SUM(E281,F281)</f>
        <v>0</v>
      </c>
      <c r="E281" s="28"/>
      <c r="F281" s="29"/>
      <c r="G281" s="29"/>
      <c r="H281" s="27"/>
      <c r="I281" s="27"/>
      <c r="J281" s="27"/>
      <c r="K281" s="27"/>
      <c r="L281" s="27"/>
      <c r="M281" s="27"/>
    </row>
    <row r="282" spans="1:13" s="7" customFormat="1" ht="15.75" customHeight="1" x14ac:dyDescent="0.2">
      <c r="A282" s="94"/>
      <c r="B282" s="94"/>
      <c r="C282" s="95">
        <f>SUM(C280:C281)</f>
        <v>5490</v>
      </c>
      <c r="D282" s="95">
        <f t="shared" ref="D282" si="702">SUM(D280:D281)</f>
        <v>0</v>
      </c>
      <c r="E282" s="95">
        <f t="shared" ref="E282" si="703">SUM(E280:E281)</f>
        <v>0</v>
      </c>
      <c r="F282" s="95">
        <f t="shared" ref="F282" si="704">SUM(F280:F281)</f>
        <v>0</v>
      </c>
      <c r="G282" s="95">
        <f t="shared" ref="G282" si="705">SUM(G280:G281)</f>
        <v>5490</v>
      </c>
      <c r="H282" s="95">
        <f t="shared" ref="H282" si="706">SUM(H280:H281)</f>
        <v>0</v>
      </c>
      <c r="I282" s="95">
        <f t="shared" ref="I282" si="707">SUM(I280:I281)</f>
        <v>0</v>
      </c>
      <c r="J282" s="95">
        <f t="shared" ref="J282" si="708">SUM(J280:J281)</f>
        <v>0</v>
      </c>
      <c r="K282" s="95">
        <f t="shared" ref="K282" si="709">SUM(K280:K281)</f>
        <v>0</v>
      </c>
      <c r="L282" s="95">
        <f t="shared" ref="L282" si="710">SUM(L280:L281)</f>
        <v>0</v>
      </c>
      <c r="M282" s="95">
        <f t="shared" ref="M282" si="711">SUM(M280:M281)</f>
        <v>0</v>
      </c>
    </row>
    <row r="283" spans="1:13" s="7" customFormat="1" ht="15.75" customHeight="1" x14ac:dyDescent="0.2">
      <c r="A283" s="32"/>
      <c r="B283" s="26" t="s">
        <v>108</v>
      </c>
      <c r="C283" s="27">
        <f t="shared" si="690"/>
        <v>4165</v>
      </c>
      <c r="D283" s="27">
        <f t="shared" si="691"/>
        <v>0</v>
      </c>
      <c r="E283" s="27"/>
      <c r="F283" s="27"/>
      <c r="G283" s="27">
        <v>4165</v>
      </c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25"/>
      <c r="B284" s="25"/>
      <c r="C284" s="27">
        <f>D284+G284+H284+I284+J284+K284+L284+M284</f>
        <v>0</v>
      </c>
      <c r="D284" s="27">
        <f>SUM(E284,F284)</f>
        <v>0</v>
      </c>
      <c r="E284" s="28"/>
      <c r="F284" s="29"/>
      <c r="G284" s="29"/>
      <c r="H284" s="27"/>
      <c r="I284" s="27"/>
      <c r="J284" s="27"/>
      <c r="K284" s="27"/>
      <c r="L284" s="27"/>
      <c r="M284" s="27"/>
    </row>
    <row r="285" spans="1:13" s="7" customFormat="1" ht="15.75" customHeight="1" x14ac:dyDescent="0.2">
      <c r="A285" s="94"/>
      <c r="B285" s="94"/>
      <c r="C285" s="95">
        <f>SUM(C283:C284)</f>
        <v>4165</v>
      </c>
      <c r="D285" s="95">
        <f t="shared" ref="D285" si="712">SUM(D283:D284)</f>
        <v>0</v>
      </c>
      <c r="E285" s="95">
        <f t="shared" ref="E285" si="713">SUM(E283:E284)</f>
        <v>0</v>
      </c>
      <c r="F285" s="95">
        <f t="shared" ref="F285" si="714">SUM(F283:F284)</f>
        <v>0</v>
      </c>
      <c r="G285" s="95">
        <f t="shared" ref="G285" si="715">SUM(G283:G284)</f>
        <v>4165</v>
      </c>
      <c r="H285" s="95">
        <f t="shared" ref="H285" si="716">SUM(H283:H284)</f>
        <v>0</v>
      </c>
      <c r="I285" s="95">
        <f t="shared" ref="I285" si="717">SUM(I283:I284)</f>
        <v>0</v>
      </c>
      <c r="J285" s="95">
        <f t="shared" ref="J285" si="718">SUM(J283:J284)</f>
        <v>0</v>
      </c>
      <c r="K285" s="95">
        <f t="shared" ref="K285" si="719">SUM(K283:K284)</f>
        <v>0</v>
      </c>
      <c r="L285" s="95">
        <f t="shared" ref="L285" si="720">SUM(L283:L284)</f>
        <v>0</v>
      </c>
      <c r="M285" s="95">
        <f t="shared" ref="M285" si="721">SUM(M283:M284)</f>
        <v>0</v>
      </c>
    </row>
    <row r="286" spans="1:13" s="7" customFormat="1" ht="15.75" customHeight="1" x14ac:dyDescent="0.2">
      <c r="A286" s="32"/>
      <c r="B286" s="26" t="s">
        <v>99</v>
      </c>
      <c r="C286" s="27">
        <f t="shared" si="690"/>
        <v>3500</v>
      </c>
      <c r="D286" s="27">
        <f t="shared" si="691"/>
        <v>0</v>
      </c>
      <c r="E286" s="27"/>
      <c r="F286" s="27"/>
      <c r="G286" s="29">
        <v>3500</v>
      </c>
      <c r="H286" s="27"/>
      <c r="I286" s="27"/>
      <c r="J286" s="27"/>
      <c r="K286" s="27"/>
      <c r="L286" s="27"/>
      <c r="M286" s="27"/>
    </row>
    <row r="287" spans="1:13" s="7" customFormat="1" ht="15.75" customHeight="1" x14ac:dyDescent="0.2">
      <c r="A287" s="25"/>
      <c r="B287" s="25"/>
      <c r="C287" s="27">
        <f>D287+G287+H287+I287+J287+K287+L287+M287</f>
        <v>0</v>
      </c>
      <c r="D287" s="27">
        <f>SUM(E287,F287)</f>
        <v>0</v>
      </c>
      <c r="E287" s="28"/>
      <c r="F287" s="29"/>
      <c r="G287" s="29"/>
      <c r="H287" s="27"/>
      <c r="I287" s="27"/>
      <c r="J287" s="27"/>
      <c r="K287" s="27"/>
      <c r="L287" s="27"/>
      <c r="M287" s="27"/>
    </row>
    <row r="288" spans="1:13" s="7" customFormat="1" ht="15.75" customHeight="1" x14ac:dyDescent="0.2">
      <c r="A288" s="94"/>
      <c r="B288" s="94"/>
      <c r="C288" s="95">
        <f>SUM(C286:C287)</f>
        <v>3500</v>
      </c>
      <c r="D288" s="95">
        <f t="shared" ref="D288" si="722">SUM(D286:D287)</f>
        <v>0</v>
      </c>
      <c r="E288" s="95">
        <f t="shared" ref="E288" si="723">SUM(E286:E287)</f>
        <v>0</v>
      </c>
      <c r="F288" s="95">
        <f t="shared" ref="F288" si="724">SUM(F286:F287)</f>
        <v>0</v>
      </c>
      <c r="G288" s="95">
        <f t="shared" ref="G288" si="725">SUM(G286:G287)</f>
        <v>3500</v>
      </c>
      <c r="H288" s="95">
        <f t="shared" ref="H288" si="726">SUM(H286:H287)</f>
        <v>0</v>
      </c>
      <c r="I288" s="95">
        <f t="shared" ref="I288" si="727">SUM(I286:I287)</f>
        <v>0</v>
      </c>
      <c r="J288" s="95">
        <f t="shared" ref="J288" si="728">SUM(J286:J287)</f>
        <v>0</v>
      </c>
      <c r="K288" s="95">
        <f t="shared" ref="K288" si="729">SUM(K286:K287)</f>
        <v>0</v>
      </c>
      <c r="L288" s="95">
        <f t="shared" ref="L288" si="730">SUM(L286:L287)</f>
        <v>0</v>
      </c>
      <c r="M288" s="95">
        <f t="shared" ref="M288" si="731">SUM(M286:M287)</f>
        <v>0</v>
      </c>
    </row>
    <row r="289" spans="1:13" s="7" customFormat="1" ht="15.75" customHeight="1" x14ac:dyDescent="0.2">
      <c r="A289" s="32"/>
      <c r="B289" s="26" t="s">
        <v>131</v>
      </c>
      <c r="C289" s="27">
        <f t="shared" si="690"/>
        <v>1850</v>
      </c>
      <c r="D289" s="27">
        <f t="shared" si="691"/>
        <v>0</v>
      </c>
      <c r="E289" s="27"/>
      <c r="F289" s="27"/>
      <c r="G289" s="27">
        <v>1850</v>
      </c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25"/>
      <c r="B290" s="25"/>
      <c r="C290" s="27">
        <f>D290+G290+H290+I290+J290+K290+L290+M290</f>
        <v>0</v>
      </c>
      <c r="D290" s="27">
        <f>SUM(E290,F290)</f>
        <v>0</v>
      </c>
      <c r="E290" s="28"/>
      <c r="F290" s="29"/>
      <c r="G290" s="29"/>
      <c r="H290" s="27"/>
      <c r="I290" s="27"/>
      <c r="J290" s="27"/>
      <c r="K290" s="27"/>
      <c r="L290" s="27"/>
      <c r="M290" s="27"/>
    </row>
    <row r="291" spans="1:13" s="7" customFormat="1" ht="15.75" customHeight="1" x14ac:dyDescent="0.2">
      <c r="A291" s="94"/>
      <c r="B291" s="94"/>
      <c r="C291" s="95">
        <f>SUM(C289:C290)</f>
        <v>1850</v>
      </c>
      <c r="D291" s="95">
        <f t="shared" ref="D291" si="732">SUM(D289:D290)</f>
        <v>0</v>
      </c>
      <c r="E291" s="95">
        <f t="shared" ref="E291" si="733">SUM(E289:E290)</f>
        <v>0</v>
      </c>
      <c r="F291" s="95">
        <f t="shared" ref="F291" si="734">SUM(F289:F290)</f>
        <v>0</v>
      </c>
      <c r="G291" s="95">
        <f t="shared" ref="G291" si="735">SUM(G289:G290)</f>
        <v>1850</v>
      </c>
      <c r="H291" s="95">
        <f t="shared" ref="H291" si="736">SUM(H289:H290)</f>
        <v>0</v>
      </c>
      <c r="I291" s="95">
        <f t="shared" ref="I291" si="737">SUM(I289:I290)</f>
        <v>0</v>
      </c>
      <c r="J291" s="95">
        <f t="shared" ref="J291" si="738">SUM(J289:J290)</f>
        <v>0</v>
      </c>
      <c r="K291" s="95">
        <f t="shared" ref="K291" si="739">SUM(K289:K290)</f>
        <v>0</v>
      </c>
      <c r="L291" s="95">
        <f t="shared" ref="L291" si="740">SUM(L289:L290)</f>
        <v>0</v>
      </c>
      <c r="M291" s="95">
        <f t="shared" ref="M291" si="741">SUM(M289:M290)</f>
        <v>0</v>
      </c>
    </row>
    <row r="292" spans="1:13" s="7" customFormat="1" ht="15.75" customHeight="1" x14ac:dyDescent="0.2">
      <c r="A292" s="32"/>
      <c r="B292" s="26" t="s">
        <v>87</v>
      </c>
      <c r="C292" s="27">
        <f t="shared" si="690"/>
        <v>2300</v>
      </c>
      <c r="D292" s="27">
        <f t="shared" si="691"/>
        <v>0</v>
      </c>
      <c r="E292" s="27"/>
      <c r="F292" s="27"/>
      <c r="G292" s="27">
        <v>2300</v>
      </c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25"/>
      <c r="B293" s="25"/>
      <c r="C293" s="27">
        <f>D293+G293+H293+I293+J293+K293+L293+M293</f>
        <v>0</v>
      </c>
      <c r="D293" s="27">
        <f>SUM(E293,F293)</f>
        <v>0</v>
      </c>
      <c r="E293" s="28"/>
      <c r="F293" s="29"/>
      <c r="G293" s="29"/>
      <c r="H293" s="27"/>
      <c r="I293" s="27"/>
      <c r="J293" s="27"/>
      <c r="K293" s="27"/>
      <c r="L293" s="27"/>
      <c r="M293" s="27"/>
    </row>
    <row r="294" spans="1:13" s="7" customFormat="1" ht="15.75" customHeight="1" x14ac:dyDescent="0.2">
      <c r="A294" s="94"/>
      <c r="B294" s="94"/>
      <c r="C294" s="95">
        <f>SUM(C292:C293)</f>
        <v>2300</v>
      </c>
      <c r="D294" s="95">
        <f t="shared" ref="D294" si="742">SUM(D292:D293)</f>
        <v>0</v>
      </c>
      <c r="E294" s="95">
        <f t="shared" ref="E294" si="743">SUM(E292:E293)</f>
        <v>0</v>
      </c>
      <c r="F294" s="95">
        <f t="shared" ref="F294" si="744">SUM(F292:F293)</f>
        <v>0</v>
      </c>
      <c r="G294" s="95">
        <f t="shared" ref="G294" si="745">SUM(G292:G293)</f>
        <v>2300</v>
      </c>
      <c r="H294" s="95">
        <f t="shared" ref="H294" si="746">SUM(H292:H293)</f>
        <v>0</v>
      </c>
      <c r="I294" s="95">
        <f t="shared" ref="I294" si="747">SUM(I292:I293)</f>
        <v>0</v>
      </c>
      <c r="J294" s="95">
        <f t="shared" ref="J294" si="748">SUM(J292:J293)</f>
        <v>0</v>
      </c>
      <c r="K294" s="95">
        <f t="shared" ref="K294" si="749">SUM(K292:K293)</f>
        <v>0</v>
      </c>
      <c r="L294" s="95">
        <f t="shared" ref="L294" si="750">SUM(L292:L293)</f>
        <v>0</v>
      </c>
      <c r="M294" s="95">
        <f t="shared" ref="M294" si="751">SUM(M292:M293)</f>
        <v>0</v>
      </c>
    </row>
    <row r="295" spans="1:13" s="7" customFormat="1" ht="29.25" customHeight="1" x14ac:dyDescent="0.2">
      <c r="A295" s="32"/>
      <c r="B295" s="26" t="s">
        <v>187</v>
      </c>
      <c r="C295" s="27">
        <f t="shared" si="690"/>
        <v>60209</v>
      </c>
      <c r="D295" s="27">
        <f t="shared" si="691"/>
        <v>7920</v>
      </c>
      <c r="E295" s="27">
        <v>6408</v>
      </c>
      <c r="F295" s="27">
        <v>1512</v>
      </c>
      <c r="G295" s="27">
        <v>52289</v>
      </c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25"/>
      <c r="B296" s="25"/>
      <c r="C296" s="27">
        <f>D296+G296+H296+I296+J296+K296+L296+M296</f>
        <v>0</v>
      </c>
      <c r="D296" s="27">
        <f>SUM(E296,F296)</f>
        <v>0</v>
      </c>
      <c r="E296" s="28"/>
      <c r="F296" s="29"/>
      <c r="G296" s="29"/>
      <c r="H296" s="27"/>
      <c r="I296" s="27"/>
      <c r="J296" s="27"/>
      <c r="K296" s="27"/>
      <c r="L296" s="27"/>
      <c r="M296" s="27"/>
    </row>
    <row r="297" spans="1:13" s="7" customFormat="1" ht="15.75" customHeight="1" x14ac:dyDescent="0.2">
      <c r="A297" s="94"/>
      <c r="B297" s="94"/>
      <c r="C297" s="95">
        <f>SUM(C295:C296)</f>
        <v>60209</v>
      </c>
      <c r="D297" s="95">
        <f t="shared" ref="D297" si="752">SUM(D295:D296)</f>
        <v>7920</v>
      </c>
      <c r="E297" s="95">
        <f t="shared" ref="E297" si="753">SUM(E295:E296)</f>
        <v>6408</v>
      </c>
      <c r="F297" s="95">
        <f t="shared" ref="F297" si="754">SUM(F295:F296)</f>
        <v>1512</v>
      </c>
      <c r="G297" s="95">
        <f t="shared" ref="G297" si="755">SUM(G295:G296)</f>
        <v>52289</v>
      </c>
      <c r="H297" s="95">
        <f t="shared" ref="H297" si="756">SUM(H295:H296)</f>
        <v>0</v>
      </c>
      <c r="I297" s="95">
        <f t="shared" ref="I297" si="757">SUM(I295:I296)</f>
        <v>0</v>
      </c>
      <c r="J297" s="95">
        <f t="shared" ref="J297" si="758">SUM(J295:J296)</f>
        <v>0</v>
      </c>
      <c r="K297" s="95">
        <f t="shared" ref="K297" si="759">SUM(K295:K296)</f>
        <v>0</v>
      </c>
      <c r="L297" s="95">
        <f t="shared" ref="L297" si="760">SUM(L295:L296)</f>
        <v>0</v>
      </c>
      <c r="M297" s="95">
        <f t="shared" ref="M297" si="761">SUM(M295:M296)</f>
        <v>0</v>
      </c>
    </row>
    <row r="298" spans="1:13" s="7" customFormat="1" ht="15.75" customHeight="1" x14ac:dyDescent="0.2">
      <c r="A298" s="32" t="s">
        <v>25</v>
      </c>
      <c r="B298" s="32" t="s">
        <v>26</v>
      </c>
      <c r="C298" s="34">
        <f>SUM(C301,C304,C307,C310,C313,C316)</f>
        <v>633280</v>
      </c>
      <c r="D298" s="34">
        <f t="shared" ref="D298:M298" si="762">SUM(D301,D304,D307,D310,D313,D316)</f>
        <v>236105</v>
      </c>
      <c r="E298" s="34">
        <f t="shared" si="762"/>
        <v>190675</v>
      </c>
      <c r="F298" s="34">
        <f t="shared" si="762"/>
        <v>45430</v>
      </c>
      <c r="G298" s="34">
        <f t="shared" si="762"/>
        <v>252695</v>
      </c>
      <c r="H298" s="34">
        <f t="shared" si="762"/>
        <v>65500</v>
      </c>
      <c r="I298" s="34">
        <f t="shared" si="762"/>
        <v>0</v>
      </c>
      <c r="J298" s="34">
        <f t="shared" si="762"/>
        <v>78980</v>
      </c>
      <c r="K298" s="34">
        <f t="shared" si="762"/>
        <v>0</v>
      </c>
      <c r="L298" s="34">
        <f t="shared" si="762"/>
        <v>0</v>
      </c>
      <c r="M298" s="34">
        <f t="shared" si="762"/>
        <v>0</v>
      </c>
    </row>
    <row r="299" spans="1:13" s="7" customFormat="1" ht="15.75" customHeight="1" x14ac:dyDescent="0.2">
      <c r="A299" s="25"/>
      <c r="B299" s="25"/>
      <c r="C299" s="27">
        <f>D299+G299+H299+I299+J299+K299+L299+M299</f>
        <v>82736</v>
      </c>
      <c r="D299" s="27">
        <f>SUM(E299,F299)</f>
        <v>0</v>
      </c>
      <c r="E299" s="28">
        <f>SUM(E302,E305,E308,E311,E314,E317)</f>
        <v>0</v>
      </c>
      <c r="F299" s="28">
        <f t="shared" ref="F299:M299" si="763">SUM(F302,F305,F308,F311,F314,F317)</f>
        <v>0</v>
      </c>
      <c r="G299" s="28">
        <f t="shared" si="763"/>
        <v>82736</v>
      </c>
      <c r="H299" s="28">
        <f t="shared" si="763"/>
        <v>0</v>
      </c>
      <c r="I299" s="28">
        <f t="shared" si="763"/>
        <v>0</v>
      </c>
      <c r="J299" s="28">
        <f t="shared" si="763"/>
        <v>0</v>
      </c>
      <c r="K299" s="28">
        <f t="shared" si="763"/>
        <v>0</v>
      </c>
      <c r="L299" s="28">
        <f t="shared" si="763"/>
        <v>0</v>
      </c>
      <c r="M299" s="28">
        <f t="shared" si="763"/>
        <v>0</v>
      </c>
    </row>
    <row r="300" spans="1:13" s="7" customFormat="1" ht="15.75" customHeight="1" x14ac:dyDescent="0.2">
      <c r="A300" s="97"/>
      <c r="B300" s="92"/>
      <c r="C300" s="95">
        <f>SUM(C298,C299)</f>
        <v>716016</v>
      </c>
      <c r="D300" s="95">
        <f t="shared" ref="D300:M300" si="764">SUM(D298,D299)</f>
        <v>236105</v>
      </c>
      <c r="E300" s="95">
        <f t="shared" si="764"/>
        <v>190675</v>
      </c>
      <c r="F300" s="95">
        <f t="shared" si="764"/>
        <v>45430</v>
      </c>
      <c r="G300" s="95">
        <f t="shared" si="764"/>
        <v>335431</v>
      </c>
      <c r="H300" s="95">
        <f t="shared" si="764"/>
        <v>65500</v>
      </c>
      <c r="I300" s="95">
        <f t="shared" si="764"/>
        <v>0</v>
      </c>
      <c r="J300" s="95">
        <f t="shared" si="764"/>
        <v>78980</v>
      </c>
      <c r="K300" s="95">
        <f t="shared" si="764"/>
        <v>0</v>
      </c>
      <c r="L300" s="95">
        <f t="shared" si="764"/>
        <v>0</v>
      </c>
      <c r="M300" s="95">
        <f t="shared" si="764"/>
        <v>0</v>
      </c>
    </row>
    <row r="301" spans="1:13" s="7" customFormat="1" ht="15.75" customHeight="1" x14ac:dyDescent="0.2">
      <c r="A301" s="1"/>
      <c r="B301" s="26" t="s">
        <v>176</v>
      </c>
      <c r="C301" s="27">
        <f t="shared" ref="C301:C316" si="765">SUM(D301,G301,H301:M301)</f>
        <v>470022</v>
      </c>
      <c r="D301" s="27">
        <f t="shared" ref="D301:D373" si="766">SUM(E301:F301)</f>
        <v>190579</v>
      </c>
      <c r="E301" s="29">
        <v>154203</v>
      </c>
      <c r="F301" s="29">
        <v>36376</v>
      </c>
      <c r="G301" s="27">
        <v>200463</v>
      </c>
      <c r="H301" s="27"/>
      <c r="I301" s="27"/>
      <c r="J301" s="27">
        <v>78980</v>
      </c>
      <c r="K301" s="27"/>
      <c r="L301" s="27"/>
      <c r="M301" s="27"/>
    </row>
    <row r="302" spans="1:13" s="7" customFormat="1" ht="15.75" customHeight="1" x14ac:dyDescent="0.2">
      <c r="A302" s="25"/>
      <c r="B302" s="25"/>
      <c r="C302" s="27">
        <f>D302+G302+H302+I302+J302+K302+L302+M302</f>
        <v>82736</v>
      </c>
      <c r="D302" s="27">
        <f>SUM(E302,F302)</f>
        <v>0</v>
      </c>
      <c r="E302" s="28"/>
      <c r="F302" s="29"/>
      <c r="G302" s="29">
        <v>82736</v>
      </c>
      <c r="H302" s="27"/>
      <c r="I302" s="27"/>
      <c r="J302" s="27"/>
      <c r="K302" s="27"/>
      <c r="L302" s="27"/>
      <c r="M302" s="27"/>
    </row>
    <row r="303" spans="1:13" s="7" customFormat="1" ht="15.75" customHeight="1" x14ac:dyDescent="0.2">
      <c r="A303" s="94"/>
      <c r="B303" s="94"/>
      <c r="C303" s="95">
        <f>SUM(C301:C302)</f>
        <v>552758</v>
      </c>
      <c r="D303" s="95">
        <f t="shared" ref="D303" si="767">SUM(D301:D302)</f>
        <v>190579</v>
      </c>
      <c r="E303" s="95">
        <f t="shared" ref="E303" si="768">SUM(E301:E302)</f>
        <v>154203</v>
      </c>
      <c r="F303" s="95">
        <f t="shared" ref="F303" si="769">SUM(F301:F302)</f>
        <v>36376</v>
      </c>
      <c r="G303" s="95">
        <f t="shared" ref="G303" si="770">SUM(G301:G302)</f>
        <v>283199</v>
      </c>
      <c r="H303" s="95">
        <f t="shared" ref="H303" si="771">SUM(H301:H302)</f>
        <v>0</v>
      </c>
      <c r="I303" s="95">
        <f t="shared" ref="I303" si="772">SUM(I301:I302)</f>
        <v>0</v>
      </c>
      <c r="J303" s="95">
        <f t="shared" ref="J303" si="773">SUM(J301:J302)</f>
        <v>78980</v>
      </c>
      <c r="K303" s="95">
        <f t="shared" ref="K303" si="774">SUM(K301:K302)</f>
        <v>0</v>
      </c>
      <c r="L303" s="95">
        <f t="shared" ref="L303" si="775">SUM(L301:L302)</f>
        <v>0</v>
      </c>
      <c r="M303" s="95">
        <f t="shared" ref="M303" si="776">SUM(M301:M302)</f>
        <v>0</v>
      </c>
    </row>
    <row r="304" spans="1:13" s="7" customFormat="1" ht="15.75" customHeight="1" x14ac:dyDescent="0.2">
      <c r="A304" s="25"/>
      <c r="B304" s="26" t="s">
        <v>162</v>
      </c>
      <c r="C304" s="27">
        <f t="shared" si="765"/>
        <v>7026</v>
      </c>
      <c r="D304" s="27">
        <f t="shared" si="766"/>
        <v>436</v>
      </c>
      <c r="E304" s="29">
        <v>110</v>
      </c>
      <c r="F304" s="29">
        <v>326</v>
      </c>
      <c r="G304" s="27">
        <v>6590</v>
      </c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25"/>
      <c r="B305" s="25"/>
      <c r="C305" s="27">
        <f>D305+G305+H305+I305+J305+K305+L305+M305</f>
        <v>0</v>
      </c>
      <c r="D305" s="27">
        <f>SUM(E305,F305)</f>
        <v>0</v>
      </c>
      <c r="E305" s="28"/>
      <c r="F305" s="29"/>
      <c r="G305" s="29"/>
      <c r="H305" s="27"/>
      <c r="I305" s="27"/>
      <c r="J305" s="27"/>
      <c r="K305" s="27"/>
      <c r="L305" s="27"/>
      <c r="M305" s="27"/>
    </row>
    <row r="306" spans="1:13" s="7" customFormat="1" ht="15.75" customHeight="1" x14ac:dyDescent="0.2">
      <c r="A306" s="94"/>
      <c r="B306" s="94"/>
      <c r="C306" s="95">
        <f>SUM(C304:C305)</f>
        <v>7026</v>
      </c>
      <c r="D306" s="95">
        <f t="shared" ref="D306" si="777">SUM(D304:D305)</f>
        <v>436</v>
      </c>
      <c r="E306" s="95">
        <f t="shared" ref="E306" si="778">SUM(E304:E305)</f>
        <v>110</v>
      </c>
      <c r="F306" s="95">
        <f t="shared" ref="F306" si="779">SUM(F304:F305)</f>
        <v>326</v>
      </c>
      <c r="G306" s="95">
        <f t="shared" ref="G306" si="780">SUM(G304:G305)</f>
        <v>6590</v>
      </c>
      <c r="H306" s="95">
        <f t="shared" ref="H306" si="781">SUM(H304:H305)</f>
        <v>0</v>
      </c>
      <c r="I306" s="95">
        <f t="shared" ref="I306" si="782">SUM(I304:I305)</f>
        <v>0</v>
      </c>
      <c r="J306" s="95">
        <f t="shared" ref="J306" si="783">SUM(J304:J305)</f>
        <v>0</v>
      </c>
      <c r="K306" s="95">
        <f t="shared" ref="K306" si="784">SUM(K304:K305)</f>
        <v>0</v>
      </c>
      <c r="L306" s="95">
        <f t="shared" ref="L306" si="785">SUM(L304:L305)</f>
        <v>0</v>
      </c>
      <c r="M306" s="95">
        <f t="shared" ref="M306" si="786">SUM(M304:M305)</f>
        <v>0</v>
      </c>
    </row>
    <row r="307" spans="1:13" s="7" customFormat="1" ht="15.75" customHeight="1" x14ac:dyDescent="0.2">
      <c r="A307" s="25"/>
      <c r="B307" s="26" t="s">
        <v>27</v>
      </c>
      <c r="C307" s="27">
        <f t="shared" si="765"/>
        <v>24719</v>
      </c>
      <c r="D307" s="27">
        <f t="shared" si="766"/>
        <v>20548</v>
      </c>
      <c r="E307" s="29">
        <v>16505</v>
      </c>
      <c r="F307" s="29">
        <v>4043</v>
      </c>
      <c r="G307" s="29">
        <v>4171</v>
      </c>
      <c r="H307" s="27"/>
      <c r="I307" s="27"/>
      <c r="J307" s="27"/>
      <c r="K307" s="27"/>
      <c r="L307" s="27"/>
      <c r="M307" s="27"/>
    </row>
    <row r="308" spans="1:13" s="7" customFormat="1" ht="15.75" customHeight="1" x14ac:dyDescent="0.2">
      <c r="A308" s="25"/>
      <c r="B308" s="25"/>
      <c r="C308" s="27">
        <f>D308+G308+H308+I308+J308+K308+L308+M308</f>
        <v>0</v>
      </c>
      <c r="D308" s="27">
        <f>SUM(E308,F308)</f>
        <v>0</v>
      </c>
      <c r="E308" s="28"/>
      <c r="F308" s="29"/>
      <c r="G308" s="29"/>
      <c r="H308" s="27"/>
      <c r="I308" s="27"/>
      <c r="J308" s="27"/>
      <c r="K308" s="27"/>
      <c r="L308" s="27"/>
      <c r="M308" s="27"/>
    </row>
    <row r="309" spans="1:13" s="7" customFormat="1" ht="15.75" customHeight="1" x14ac:dyDescent="0.2">
      <c r="A309" s="94"/>
      <c r="B309" s="94"/>
      <c r="C309" s="95">
        <f>SUM(C307:C308)</f>
        <v>24719</v>
      </c>
      <c r="D309" s="95">
        <f t="shared" ref="D309" si="787">SUM(D307:D308)</f>
        <v>20548</v>
      </c>
      <c r="E309" s="95">
        <f t="shared" ref="E309" si="788">SUM(E307:E308)</f>
        <v>16505</v>
      </c>
      <c r="F309" s="95">
        <f t="shared" ref="F309" si="789">SUM(F307:F308)</f>
        <v>4043</v>
      </c>
      <c r="G309" s="95">
        <f t="shared" ref="G309" si="790">SUM(G307:G308)</f>
        <v>4171</v>
      </c>
      <c r="H309" s="95">
        <f t="shared" ref="H309" si="791">SUM(H307:H308)</f>
        <v>0</v>
      </c>
      <c r="I309" s="95">
        <f t="shared" ref="I309" si="792">SUM(I307:I308)</f>
        <v>0</v>
      </c>
      <c r="J309" s="95">
        <f t="shared" ref="J309" si="793">SUM(J307:J308)</f>
        <v>0</v>
      </c>
      <c r="K309" s="95">
        <f t="shared" ref="K309" si="794">SUM(K307:K308)</f>
        <v>0</v>
      </c>
      <c r="L309" s="95">
        <f t="shared" ref="L309" si="795">SUM(L307:L308)</f>
        <v>0</v>
      </c>
      <c r="M309" s="95">
        <f t="shared" ref="M309" si="796">SUM(M307:M308)</f>
        <v>0</v>
      </c>
    </row>
    <row r="310" spans="1:13" s="7" customFormat="1" ht="31.5" customHeight="1" x14ac:dyDescent="0.2">
      <c r="A310" s="25"/>
      <c r="B310" s="26" t="s">
        <v>195</v>
      </c>
      <c r="C310" s="27">
        <f t="shared" si="765"/>
        <v>44183</v>
      </c>
      <c r="D310" s="27">
        <f t="shared" si="766"/>
        <v>23899</v>
      </c>
      <c r="E310" s="29">
        <v>19337</v>
      </c>
      <c r="F310" s="29">
        <v>4562</v>
      </c>
      <c r="G310" s="29">
        <v>20284</v>
      </c>
      <c r="H310" s="27"/>
      <c r="I310" s="27"/>
      <c r="J310" s="27"/>
      <c r="K310" s="27"/>
      <c r="L310" s="27"/>
      <c r="M310" s="27"/>
    </row>
    <row r="311" spans="1:13" s="7" customFormat="1" ht="15.75" customHeight="1" x14ac:dyDescent="0.2">
      <c r="A311" s="25"/>
      <c r="B311" s="25"/>
      <c r="C311" s="27">
        <f>D311+G311+H311+I311+J311+K311+L311+M311</f>
        <v>0</v>
      </c>
      <c r="D311" s="27">
        <f>SUM(E311,F311)</f>
        <v>0</v>
      </c>
      <c r="E311" s="28"/>
      <c r="F311" s="29"/>
      <c r="G311" s="29"/>
      <c r="H311" s="27"/>
      <c r="I311" s="27"/>
      <c r="J311" s="27"/>
      <c r="K311" s="27"/>
      <c r="L311" s="27"/>
      <c r="M311" s="27"/>
    </row>
    <row r="312" spans="1:13" s="7" customFormat="1" ht="15.75" customHeight="1" x14ac:dyDescent="0.2">
      <c r="A312" s="94"/>
      <c r="B312" s="94"/>
      <c r="C312" s="95">
        <f>SUM(C310:C311)</f>
        <v>44183</v>
      </c>
      <c r="D312" s="95">
        <f t="shared" ref="D312" si="797">SUM(D310:D311)</f>
        <v>23899</v>
      </c>
      <c r="E312" s="95">
        <f t="shared" ref="E312" si="798">SUM(E310:E311)</f>
        <v>19337</v>
      </c>
      <c r="F312" s="95">
        <f t="shared" ref="F312" si="799">SUM(F310:F311)</f>
        <v>4562</v>
      </c>
      <c r="G312" s="95">
        <f t="shared" ref="G312" si="800">SUM(G310:G311)</f>
        <v>20284</v>
      </c>
      <c r="H312" s="95">
        <f t="shared" ref="H312" si="801">SUM(H310:H311)</f>
        <v>0</v>
      </c>
      <c r="I312" s="95">
        <f t="shared" ref="I312" si="802">SUM(I310:I311)</f>
        <v>0</v>
      </c>
      <c r="J312" s="95">
        <f t="shared" ref="J312" si="803">SUM(J310:J311)</f>
        <v>0</v>
      </c>
      <c r="K312" s="95">
        <f t="shared" ref="K312" si="804">SUM(K310:K311)</f>
        <v>0</v>
      </c>
      <c r="L312" s="95">
        <f t="shared" ref="L312" si="805">SUM(L310:L311)</f>
        <v>0</v>
      </c>
      <c r="M312" s="95">
        <f t="shared" ref="M312" si="806">SUM(M310:M311)</f>
        <v>0</v>
      </c>
    </row>
    <row r="313" spans="1:13" s="7" customFormat="1" ht="15.75" customHeight="1" x14ac:dyDescent="0.2">
      <c r="A313" s="25"/>
      <c r="B313" s="26" t="s">
        <v>183</v>
      </c>
      <c r="C313" s="27">
        <f>SUM(D313,G313,H313:M313)</f>
        <v>0</v>
      </c>
      <c r="D313" s="27">
        <f>SUM(E313:F313)</f>
        <v>0</v>
      </c>
      <c r="E313" s="27"/>
      <c r="F313" s="27"/>
      <c r="G313" s="27">
        <v>0</v>
      </c>
      <c r="H313" s="27"/>
      <c r="I313" s="27"/>
      <c r="J313" s="27">
        <v>0</v>
      </c>
      <c r="K313" s="27"/>
      <c r="L313" s="27"/>
      <c r="M313" s="27"/>
    </row>
    <row r="314" spans="1:13" s="7" customFormat="1" ht="15.75" customHeight="1" x14ac:dyDescent="0.2">
      <c r="A314" s="25"/>
      <c r="B314" s="25"/>
      <c r="C314" s="27">
        <f>D314+G314+H314+I314+J314+K314+L314+M314</f>
        <v>0</v>
      </c>
      <c r="D314" s="27">
        <f>SUM(E314,F314)</f>
        <v>0</v>
      </c>
      <c r="E314" s="28"/>
      <c r="F314" s="29"/>
      <c r="G314" s="29"/>
      <c r="H314" s="27"/>
      <c r="I314" s="27"/>
      <c r="J314" s="27"/>
      <c r="K314" s="27"/>
      <c r="L314" s="27"/>
      <c r="M314" s="27"/>
    </row>
    <row r="315" spans="1:13" s="7" customFormat="1" ht="15.75" customHeight="1" x14ac:dyDescent="0.2">
      <c r="A315" s="94"/>
      <c r="B315" s="94"/>
      <c r="C315" s="95">
        <f>SUM(C313:C314)</f>
        <v>0</v>
      </c>
      <c r="D315" s="95">
        <f t="shared" ref="D315" si="807">SUM(D313:D314)</f>
        <v>0</v>
      </c>
      <c r="E315" s="95">
        <f t="shared" ref="E315" si="808">SUM(E313:E314)</f>
        <v>0</v>
      </c>
      <c r="F315" s="95">
        <f t="shared" ref="F315" si="809">SUM(F313:F314)</f>
        <v>0</v>
      </c>
      <c r="G315" s="95">
        <f t="shared" ref="G315" si="810">SUM(G313:G314)</f>
        <v>0</v>
      </c>
      <c r="H315" s="95">
        <f t="shared" ref="H315" si="811">SUM(H313:H314)</f>
        <v>0</v>
      </c>
      <c r="I315" s="95">
        <f t="shared" ref="I315" si="812">SUM(I313:I314)</f>
        <v>0</v>
      </c>
      <c r="J315" s="95">
        <f t="shared" ref="J315" si="813">SUM(J313:J314)</f>
        <v>0</v>
      </c>
      <c r="K315" s="95">
        <f t="shared" ref="K315" si="814">SUM(K313:K314)</f>
        <v>0</v>
      </c>
      <c r="L315" s="95">
        <f t="shared" ref="L315" si="815">SUM(L313:L314)</f>
        <v>0</v>
      </c>
      <c r="M315" s="95">
        <f t="shared" ref="M315" si="816">SUM(M313:M314)</f>
        <v>0</v>
      </c>
    </row>
    <row r="316" spans="1:13" s="7" customFormat="1" ht="15.75" customHeight="1" x14ac:dyDescent="0.2">
      <c r="A316" s="25"/>
      <c r="B316" s="26" t="s">
        <v>28</v>
      </c>
      <c r="C316" s="27">
        <f t="shared" si="765"/>
        <v>87330</v>
      </c>
      <c r="D316" s="27">
        <f>SUM(E316:F316)</f>
        <v>643</v>
      </c>
      <c r="E316" s="27">
        <v>520</v>
      </c>
      <c r="F316" s="27">
        <v>123</v>
      </c>
      <c r="G316" s="27">
        <v>21187</v>
      </c>
      <c r="H316" s="27">
        <v>65500</v>
      </c>
      <c r="I316" s="27"/>
      <c r="J316" s="27"/>
      <c r="K316" s="27"/>
      <c r="L316" s="27"/>
      <c r="M316" s="27"/>
    </row>
    <row r="317" spans="1:13" s="7" customFormat="1" ht="15.75" customHeight="1" x14ac:dyDescent="0.2">
      <c r="A317" s="25"/>
      <c r="B317" s="25"/>
      <c r="C317" s="27">
        <f>D317+G317+H317+I317+J317+K317+L317+M317</f>
        <v>0</v>
      </c>
      <c r="D317" s="27">
        <f>SUM(E317,F317)</f>
        <v>0</v>
      </c>
      <c r="E317" s="28"/>
      <c r="F317" s="29"/>
      <c r="G317" s="29"/>
      <c r="H317" s="27"/>
      <c r="I317" s="27"/>
      <c r="J317" s="27"/>
      <c r="K317" s="27"/>
      <c r="L317" s="27"/>
      <c r="M317" s="27"/>
    </row>
    <row r="318" spans="1:13" s="7" customFormat="1" ht="15.75" customHeight="1" x14ac:dyDescent="0.2">
      <c r="A318" s="94"/>
      <c r="B318" s="94"/>
      <c r="C318" s="95">
        <f>SUM(C316:C317)</f>
        <v>87330</v>
      </c>
      <c r="D318" s="95">
        <f t="shared" ref="D318" si="817">SUM(D316:D317)</f>
        <v>643</v>
      </c>
      <c r="E318" s="95">
        <f t="shared" ref="E318" si="818">SUM(E316:E317)</f>
        <v>520</v>
      </c>
      <c r="F318" s="95">
        <f t="shared" ref="F318" si="819">SUM(F316:F317)</f>
        <v>123</v>
      </c>
      <c r="G318" s="95">
        <f t="shared" ref="G318" si="820">SUM(G316:G317)</f>
        <v>21187</v>
      </c>
      <c r="H318" s="95">
        <f t="shared" ref="H318" si="821">SUM(H316:H317)</f>
        <v>65500</v>
      </c>
      <c r="I318" s="95">
        <f t="shared" ref="I318" si="822">SUM(I316:I317)</f>
        <v>0</v>
      </c>
      <c r="J318" s="95">
        <f t="shared" ref="J318" si="823">SUM(J316:J317)</f>
        <v>0</v>
      </c>
      <c r="K318" s="95">
        <f t="shared" ref="K318" si="824">SUM(K316:K317)</f>
        <v>0</v>
      </c>
      <c r="L318" s="95">
        <f t="shared" ref="L318" si="825">SUM(L316:L317)</f>
        <v>0</v>
      </c>
      <c r="M318" s="95">
        <f t="shared" ref="M318" si="826">SUM(M316:M317)</f>
        <v>0</v>
      </c>
    </row>
    <row r="319" spans="1:13" s="12" customFormat="1" ht="15.75" customHeight="1" x14ac:dyDescent="0.2">
      <c r="A319" s="32" t="s">
        <v>29</v>
      </c>
      <c r="B319" s="32" t="s">
        <v>30</v>
      </c>
      <c r="C319" s="34">
        <f>SUM(C322,C325,C328,C331,C334,C337,C340,C343,C346,C349,C352)</f>
        <v>358731</v>
      </c>
      <c r="D319" s="34">
        <f t="shared" ref="D319:M319" si="827">SUM(D322,D325,D328,D331,D334,D337,D340,D343,D346,D349,D352)</f>
        <v>248212</v>
      </c>
      <c r="E319" s="34">
        <f t="shared" si="827"/>
        <v>200268</v>
      </c>
      <c r="F319" s="34">
        <f t="shared" si="827"/>
        <v>47944</v>
      </c>
      <c r="G319" s="34">
        <f t="shared" si="827"/>
        <v>87743</v>
      </c>
      <c r="H319" s="34">
        <f t="shared" si="827"/>
        <v>0</v>
      </c>
      <c r="I319" s="34">
        <f t="shared" si="827"/>
        <v>0</v>
      </c>
      <c r="J319" s="34">
        <f t="shared" si="827"/>
        <v>22776</v>
      </c>
      <c r="K319" s="34">
        <f t="shared" si="827"/>
        <v>0</v>
      </c>
      <c r="L319" s="34">
        <f t="shared" si="827"/>
        <v>0</v>
      </c>
      <c r="M319" s="34">
        <f t="shared" si="827"/>
        <v>0</v>
      </c>
    </row>
    <row r="320" spans="1:13" s="7" customFormat="1" ht="15.75" customHeight="1" x14ac:dyDescent="0.2">
      <c r="A320" s="25"/>
      <c r="B320" s="25"/>
      <c r="C320" s="27">
        <f>D320+G320+H320+I320+J320+K320+L320+M320</f>
        <v>0</v>
      </c>
      <c r="D320" s="27">
        <f>SUM(E320,F320)</f>
        <v>-1318</v>
      </c>
      <c r="E320" s="28">
        <f>SUM(E323,E326,E329,E332,E335,E338,E341,E344,E347,E350,E353)</f>
        <v>-1800</v>
      </c>
      <c r="F320" s="28">
        <f t="shared" ref="F320:M320" si="828">SUM(F323,F326,F329,F332,F335,F338,F341,F344,F347,F350,F353)</f>
        <v>482</v>
      </c>
      <c r="G320" s="28">
        <f t="shared" si="828"/>
        <v>918</v>
      </c>
      <c r="H320" s="28">
        <f t="shared" si="828"/>
        <v>0</v>
      </c>
      <c r="I320" s="28">
        <f t="shared" si="828"/>
        <v>0</v>
      </c>
      <c r="J320" s="28">
        <f t="shared" si="828"/>
        <v>400</v>
      </c>
      <c r="K320" s="28">
        <f t="shared" si="828"/>
        <v>0</v>
      </c>
      <c r="L320" s="28">
        <f t="shared" si="828"/>
        <v>0</v>
      </c>
      <c r="M320" s="28">
        <f t="shared" si="828"/>
        <v>0</v>
      </c>
    </row>
    <row r="321" spans="1:13" s="7" customFormat="1" ht="15.75" customHeight="1" x14ac:dyDescent="0.2">
      <c r="A321" s="92"/>
      <c r="B321" s="92"/>
      <c r="C321" s="95">
        <f>SUM(C319,C320)</f>
        <v>358731</v>
      </c>
      <c r="D321" s="95">
        <f t="shared" ref="D321:M321" si="829">SUM(D319,D320)</f>
        <v>246894</v>
      </c>
      <c r="E321" s="95">
        <f t="shared" si="829"/>
        <v>198468</v>
      </c>
      <c r="F321" s="95">
        <f t="shared" si="829"/>
        <v>48426</v>
      </c>
      <c r="G321" s="95">
        <f t="shared" si="829"/>
        <v>88661</v>
      </c>
      <c r="H321" s="95">
        <f t="shared" si="829"/>
        <v>0</v>
      </c>
      <c r="I321" s="95">
        <f t="shared" si="829"/>
        <v>0</v>
      </c>
      <c r="J321" s="95">
        <f t="shared" si="829"/>
        <v>23176</v>
      </c>
      <c r="K321" s="95">
        <f t="shared" si="829"/>
        <v>0</v>
      </c>
      <c r="L321" s="95">
        <f t="shared" si="829"/>
        <v>0</v>
      </c>
      <c r="M321" s="95">
        <f t="shared" si="829"/>
        <v>0</v>
      </c>
    </row>
    <row r="322" spans="1:13" s="7" customFormat="1" ht="15.75" customHeight="1" x14ac:dyDescent="0.2">
      <c r="A322" s="25"/>
      <c r="B322" s="26" t="s">
        <v>31</v>
      </c>
      <c r="C322" s="27">
        <f>SUM(D322,G322,H322:M322)</f>
        <v>217508</v>
      </c>
      <c r="D322" s="27">
        <f t="shared" si="766"/>
        <v>154391</v>
      </c>
      <c r="E322" s="29">
        <v>124356</v>
      </c>
      <c r="F322" s="29">
        <v>30035</v>
      </c>
      <c r="G322" s="29">
        <v>48617</v>
      </c>
      <c r="H322" s="27"/>
      <c r="I322" s="27"/>
      <c r="J322" s="27">
        <v>14500</v>
      </c>
      <c r="K322" s="27"/>
      <c r="L322" s="27"/>
      <c r="M322" s="27"/>
    </row>
    <row r="323" spans="1:13" s="7" customFormat="1" ht="15.75" customHeight="1" x14ac:dyDescent="0.2">
      <c r="A323" s="25"/>
      <c r="B323" s="25"/>
      <c r="C323" s="27">
        <f>D323+G323+H323+I323+J323+K323+L323+M323</f>
        <v>0</v>
      </c>
      <c r="D323" s="27">
        <f>SUM(E323,F323)</f>
        <v>-1318</v>
      </c>
      <c r="E323" s="28">
        <v>-1800</v>
      </c>
      <c r="F323" s="29">
        <v>482</v>
      </c>
      <c r="G323" s="29">
        <v>918</v>
      </c>
      <c r="H323" s="27"/>
      <c r="I323" s="27"/>
      <c r="J323" s="27">
        <v>400</v>
      </c>
      <c r="K323" s="27"/>
      <c r="L323" s="27"/>
      <c r="M323" s="27"/>
    </row>
    <row r="324" spans="1:13" s="7" customFormat="1" ht="15.75" customHeight="1" x14ac:dyDescent="0.2">
      <c r="A324" s="94"/>
      <c r="B324" s="94"/>
      <c r="C324" s="95">
        <f>SUM(C322:C323)</f>
        <v>217508</v>
      </c>
      <c r="D324" s="95">
        <f t="shared" ref="D324" si="830">SUM(D322:D323)</f>
        <v>153073</v>
      </c>
      <c r="E324" s="95">
        <f t="shared" ref="E324" si="831">SUM(E322:E323)</f>
        <v>122556</v>
      </c>
      <c r="F324" s="95">
        <f t="shared" ref="F324" si="832">SUM(F322:F323)</f>
        <v>30517</v>
      </c>
      <c r="G324" s="95">
        <f t="shared" ref="G324" si="833">SUM(G322:G323)</f>
        <v>49535</v>
      </c>
      <c r="H324" s="95">
        <f t="shared" ref="H324" si="834">SUM(H322:H323)</f>
        <v>0</v>
      </c>
      <c r="I324" s="95">
        <f t="shared" ref="I324" si="835">SUM(I322:I323)</f>
        <v>0</v>
      </c>
      <c r="J324" s="95">
        <f t="shared" ref="J324" si="836">SUM(J322:J323)</f>
        <v>14900</v>
      </c>
      <c r="K324" s="95">
        <f t="shared" ref="K324" si="837">SUM(K322:K323)</f>
        <v>0</v>
      </c>
      <c r="L324" s="95">
        <f t="shared" ref="L324" si="838">SUM(L322:L323)</f>
        <v>0</v>
      </c>
      <c r="M324" s="95">
        <f t="shared" ref="M324" si="839">SUM(M322:M323)</f>
        <v>0</v>
      </c>
    </row>
    <row r="325" spans="1:13" s="7" customFormat="1" ht="15.75" customHeight="1" x14ac:dyDescent="0.2">
      <c r="A325" s="25"/>
      <c r="B325" s="26" t="s">
        <v>32</v>
      </c>
      <c r="C325" s="27">
        <f t="shared" ref="C325:C352" si="840">SUM(D325,G325,H325:M325)</f>
        <v>13314</v>
      </c>
      <c r="D325" s="27">
        <f>SUM(E325:F325)</f>
        <v>8666</v>
      </c>
      <c r="E325" s="29">
        <v>7012</v>
      </c>
      <c r="F325" s="29">
        <v>1654</v>
      </c>
      <c r="G325" s="29">
        <v>3741</v>
      </c>
      <c r="H325" s="27"/>
      <c r="I325" s="27"/>
      <c r="J325" s="27">
        <v>907</v>
      </c>
      <c r="K325" s="27"/>
      <c r="L325" s="27"/>
      <c r="M325" s="27"/>
    </row>
    <row r="326" spans="1:13" s="7" customFormat="1" ht="15.75" customHeight="1" x14ac:dyDescent="0.2">
      <c r="A326" s="25"/>
      <c r="B326" s="25"/>
      <c r="C326" s="27">
        <f>D326+G326+H326+I326+J326+K326+L326+M326</f>
        <v>0</v>
      </c>
      <c r="D326" s="27">
        <f>SUM(E326,F326)</f>
        <v>0</v>
      </c>
      <c r="E326" s="28"/>
      <c r="F326" s="29"/>
      <c r="G326" s="29"/>
      <c r="H326" s="27"/>
      <c r="I326" s="27"/>
      <c r="J326" s="27"/>
      <c r="K326" s="27"/>
      <c r="L326" s="27"/>
      <c r="M326" s="27"/>
    </row>
    <row r="327" spans="1:13" s="7" customFormat="1" ht="15.75" customHeight="1" x14ac:dyDescent="0.2">
      <c r="A327" s="94"/>
      <c r="B327" s="94"/>
      <c r="C327" s="95">
        <f>SUM(C325:C326)</f>
        <v>13314</v>
      </c>
      <c r="D327" s="95">
        <f t="shared" ref="D327" si="841">SUM(D325:D326)</f>
        <v>8666</v>
      </c>
      <c r="E327" s="95">
        <f t="shared" ref="E327" si="842">SUM(E325:E326)</f>
        <v>7012</v>
      </c>
      <c r="F327" s="95">
        <f t="shared" ref="F327" si="843">SUM(F325:F326)</f>
        <v>1654</v>
      </c>
      <c r="G327" s="95">
        <f t="shared" ref="G327" si="844">SUM(G325:G326)</f>
        <v>3741</v>
      </c>
      <c r="H327" s="95">
        <f t="shared" ref="H327" si="845">SUM(H325:H326)</f>
        <v>0</v>
      </c>
      <c r="I327" s="95">
        <f t="shared" ref="I327" si="846">SUM(I325:I326)</f>
        <v>0</v>
      </c>
      <c r="J327" s="95">
        <f t="shared" ref="J327" si="847">SUM(J325:J326)</f>
        <v>907</v>
      </c>
      <c r="K327" s="95">
        <f t="shared" ref="K327" si="848">SUM(K325:K326)</f>
        <v>0</v>
      </c>
      <c r="L327" s="95">
        <f t="shared" ref="L327" si="849">SUM(L325:L326)</f>
        <v>0</v>
      </c>
      <c r="M327" s="95">
        <f t="shared" ref="M327" si="850">SUM(M325:M326)</f>
        <v>0</v>
      </c>
    </row>
    <row r="328" spans="1:13" s="7" customFormat="1" ht="15.75" customHeight="1" x14ac:dyDescent="0.2">
      <c r="A328" s="25"/>
      <c r="B328" s="26" t="s">
        <v>136</v>
      </c>
      <c r="C328" s="27">
        <f>SUM(D328,G328,H328:M328)</f>
        <v>12094</v>
      </c>
      <c r="D328" s="27">
        <f>SUM(E328:F328)</f>
        <v>8271</v>
      </c>
      <c r="E328" s="29">
        <v>6692</v>
      </c>
      <c r="F328" s="29">
        <v>1579</v>
      </c>
      <c r="G328" s="29">
        <v>3135</v>
      </c>
      <c r="H328" s="27"/>
      <c r="I328" s="27"/>
      <c r="J328" s="27">
        <v>688</v>
      </c>
      <c r="K328" s="27"/>
      <c r="L328" s="27"/>
      <c r="M328" s="27"/>
    </row>
    <row r="329" spans="1:13" s="7" customFormat="1" ht="15.75" customHeight="1" x14ac:dyDescent="0.2">
      <c r="A329" s="25"/>
      <c r="B329" s="25"/>
      <c r="C329" s="27">
        <f>D329+G329+H329+I329+J329+K329+L329+M329</f>
        <v>0</v>
      </c>
      <c r="D329" s="27">
        <f>SUM(E329,F329)</f>
        <v>0</v>
      </c>
      <c r="E329" s="28"/>
      <c r="F329" s="29"/>
      <c r="G329" s="29"/>
      <c r="H329" s="27"/>
      <c r="I329" s="27"/>
      <c r="J329" s="27"/>
      <c r="K329" s="27"/>
      <c r="L329" s="27"/>
      <c r="M329" s="27"/>
    </row>
    <row r="330" spans="1:13" s="7" customFormat="1" ht="15.75" customHeight="1" x14ac:dyDescent="0.2">
      <c r="A330" s="94"/>
      <c r="B330" s="94"/>
      <c r="C330" s="95">
        <f>SUM(C328:C329)</f>
        <v>12094</v>
      </c>
      <c r="D330" s="95">
        <f t="shared" ref="D330" si="851">SUM(D328:D329)</f>
        <v>8271</v>
      </c>
      <c r="E330" s="95">
        <f t="shared" ref="E330" si="852">SUM(E328:E329)</f>
        <v>6692</v>
      </c>
      <c r="F330" s="95">
        <f t="shared" ref="F330" si="853">SUM(F328:F329)</f>
        <v>1579</v>
      </c>
      <c r="G330" s="95">
        <f t="shared" ref="G330" si="854">SUM(G328:G329)</f>
        <v>3135</v>
      </c>
      <c r="H330" s="95">
        <f t="shared" ref="H330" si="855">SUM(H328:H329)</f>
        <v>0</v>
      </c>
      <c r="I330" s="95">
        <f t="shared" ref="I330" si="856">SUM(I328:I329)</f>
        <v>0</v>
      </c>
      <c r="J330" s="95">
        <f t="shared" ref="J330" si="857">SUM(J328:J329)</f>
        <v>688</v>
      </c>
      <c r="K330" s="95">
        <f t="shared" ref="K330" si="858">SUM(K328:K329)</f>
        <v>0</v>
      </c>
      <c r="L330" s="95">
        <f t="shared" ref="L330" si="859">SUM(L328:L329)</f>
        <v>0</v>
      </c>
      <c r="M330" s="95">
        <f t="shared" ref="M330" si="860">SUM(M328:M329)</f>
        <v>0</v>
      </c>
    </row>
    <row r="331" spans="1:13" s="7" customFormat="1" ht="15.75" customHeight="1" x14ac:dyDescent="0.2">
      <c r="A331" s="25"/>
      <c r="B331" s="26" t="s">
        <v>137</v>
      </c>
      <c r="C331" s="27">
        <f t="shared" si="840"/>
        <v>11768</v>
      </c>
      <c r="D331" s="27">
        <f>SUM(E331:F331)</f>
        <v>8283</v>
      </c>
      <c r="E331" s="29">
        <v>6702</v>
      </c>
      <c r="F331" s="29">
        <v>1581</v>
      </c>
      <c r="G331" s="29">
        <v>2797</v>
      </c>
      <c r="H331" s="27"/>
      <c r="I331" s="27"/>
      <c r="J331" s="27">
        <v>688</v>
      </c>
      <c r="K331" s="27"/>
      <c r="L331" s="27"/>
      <c r="M331" s="27"/>
    </row>
    <row r="332" spans="1:13" s="7" customFormat="1" ht="15.75" customHeight="1" x14ac:dyDescent="0.2">
      <c r="A332" s="25"/>
      <c r="B332" s="25"/>
      <c r="C332" s="27">
        <f>D332+G332+H332+I332+J332+K332+L332+M332</f>
        <v>0</v>
      </c>
      <c r="D332" s="27">
        <f>SUM(E332,F332)</f>
        <v>0</v>
      </c>
      <c r="E332" s="28"/>
      <c r="F332" s="29"/>
      <c r="G332" s="29"/>
      <c r="H332" s="27"/>
      <c r="I332" s="27"/>
      <c r="J332" s="27"/>
      <c r="K332" s="27"/>
      <c r="L332" s="27"/>
      <c r="M332" s="27"/>
    </row>
    <row r="333" spans="1:13" s="7" customFormat="1" ht="15.75" customHeight="1" x14ac:dyDescent="0.2">
      <c r="A333" s="94"/>
      <c r="B333" s="94"/>
      <c r="C333" s="95">
        <f>SUM(C331:C332)</f>
        <v>11768</v>
      </c>
      <c r="D333" s="95">
        <f t="shared" ref="D333" si="861">SUM(D331:D332)</f>
        <v>8283</v>
      </c>
      <c r="E333" s="95">
        <f t="shared" ref="E333" si="862">SUM(E331:E332)</f>
        <v>6702</v>
      </c>
      <c r="F333" s="95">
        <f t="shared" ref="F333" si="863">SUM(F331:F332)</f>
        <v>1581</v>
      </c>
      <c r="G333" s="95">
        <f t="shared" ref="G333" si="864">SUM(G331:G332)</f>
        <v>2797</v>
      </c>
      <c r="H333" s="95">
        <f t="shared" ref="H333" si="865">SUM(H331:H332)</f>
        <v>0</v>
      </c>
      <c r="I333" s="95">
        <f t="shared" ref="I333" si="866">SUM(I331:I332)</f>
        <v>0</v>
      </c>
      <c r="J333" s="95">
        <f t="shared" ref="J333" si="867">SUM(J331:J332)</f>
        <v>688</v>
      </c>
      <c r="K333" s="95">
        <f t="shared" ref="K333" si="868">SUM(K331:K332)</f>
        <v>0</v>
      </c>
      <c r="L333" s="95">
        <f t="shared" ref="L333" si="869">SUM(L331:L332)</f>
        <v>0</v>
      </c>
      <c r="M333" s="95">
        <f t="shared" ref="M333" si="870">SUM(M331:M332)</f>
        <v>0</v>
      </c>
    </row>
    <row r="334" spans="1:13" s="7" customFormat="1" ht="15.75" customHeight="1" x14ac:dyDescent="0.2">
      <c r="A334" s="25"/>
      <c r="B334" s="26" t="s">
        <v>33</v>
      </c>
      <c r="C334" s="27">
        <f t="shared" si="840"/>
        <v>18884</v>
      </c>
      <c r="D334" s="27">
        <f>SUM(E334:F334)</f>
        <v>11456</v>
      </c>
      <c r="E334" s="29">
        <v>9269</v>
      </c>
      <c r="F334" s="29">
        <v>2187</v>
      </c>
      <c r="G334" s="29">
        <v>6521</v>
      </c>
      <c r="H334" s="27"/>
      <c r="I334" s="27"/>
      <c r="J334" s="27">
        <v>907</v>
      </c>
      <c r="K334" s="27"/>
      <c r="L334" s="27"/>
      <c r="M334" s="27"/>
    </row>
    <row r="335" spans="1:13" s="7" customFormat="1" ht="15.75" customHeight="1" x14ac:dyDescent="0.2">
      <c r="A335" s="25"/>
      <c r="B335" s="25"/>
      <c r="C335" s="27">
        <f>D335+G335+H335+I335+J335+K335+L335+M335</f>
        <v>0</v>
      </c>
      <c r="D335" s="27">
        <f>SUM(E335,F335)</f>
        <v>0</v>
      </c>
      <c r="E335" s="28"/>
      <c r="F335" s="29"/>
      <c r="G335" s="29"/>
      <c r="H335" s="27"/>
      <c r="I335" s="27"/>
      <c r="J335" s="27"/>
      <c r="K335" s="27"/>
      <c r="L335" s="27"/>
      <c r="M335" s="27"/>
    </row>
    <row r="336" spans="1:13" s="7" customFormat="1" ht="15.75" customHeight="1" x14ac:dyDescent="0.2">
      <c r="A336" s="94"/>
      <c r="B336" s="94"/>
      <c r="C336" s="95">
        <f>SUM(C334:C335)</f>
        <v>18884</v>
      </c>
      <c r="D336" s="95">
        <f t="shared" ref="D336" si="871">SUM(D334:D335)</f>
        <v>11456</v>
      </c>
      <c r="E336" s="95">
        <f t="shared" ref="E336" si="872">SUM(E334:E335)</f>
        <v>9269</v>
      </c>
      <c r="F336" s="95">
        <f t="shared" ref="F336" si="873">SUM(F334:F335)</f>
        <v>2187</v>
      </c>
      <c r="G336" s="95">
        <f t="shared" ref="G336" si="874">SUM(G334:G335)</f>
        <v>6521</v>
      </c>
      <c r="H336" s="95">
        <f t="shared" ref="H336" si="875">SUM(H334:H335)</f>
        <v>0</v>
      </c>
      <c r="I336" s="95">
        <f t="shared" ref="I336" si="876">SUM(I334:I335)</f>
        <v>0</v>
      </c>
      <c r="J336" s="95">
        <f t="shared" ref="J336" si="877">SUM(J334:J335)</f>
        <v>907</v>
      </c>
      <c r="K336" s="95">
        <f t="shared" ref="K336" si="878">SUM(K334:K335)</f>
        <v>0</v>
      </c>
      <c r="L336" s="95">
        <f t="shared" ref="L336" si="879">SUM(L334:L335)</f>
        <v>0</v>
      </c>
      <c r="M336" s="95">
        <f t="shared" ref="M336" si="880">SUM(M334:M335)</f>
        <v>0</v>
      </c>
    </row>
    <row r="337" spans="1:13" s="7" customFormat="1" ht="15.75" customHeight="1" x14ac:dyDescent="0.2">
      <c r="A337" s="25"/>
      <c r="B337" s="26" t="s">
        <v>34</v>
      </c>
      <c r="C337" s="27">
        <f t="shared" si="840"/>
        <v>16407</v>
      </c>
      <c r="D337" s="27">
        <f t="shared" si="766"/>
        <v>11579</v>
      </c>
      <c r="E337" s="29">
        <v>9369</v>
      </c>
      <c r="F337" s="29">
        <v>2210</v>
      </c>
      <c r="G337" s="29">
        <v>3921</v>
      </c>
      <c r="H337" s="27"/>
      <c r="I337" s="27"/>
      <c r="J337" s="27">
        <v>907</v>
      </c>
      <c r="K337" s="27"/>
      <c r="L337" s="27"/>
      <c r="M337" s="27"/>
    </row>
    <row r="338" spans="1:13" s="7" customFormat="1" ht="15.75" customHeight="1" x14ac:dyDescent="0.2">
      <c r="A338" s="25"/>
      <c r="B338" s="25"/>
      <c r="C338" s="27">
        <f>D338+G338+H338+I338+J338+K338+L338+M338</f>
        <v>0</v>
      </c>
      <c r="D338" s="27">
        <f>SUM(E338,F338)</f>
        <v>0</v>
      </c>
      <c r="E338" s="28"/>
      <c r="F338" s="29"/>
      <c r="G338" s="29"/>
      <c r="H338" s="27"/>
      <c r="I338" s="27"/>
      <c r="J338" s="27"/>
      <c r="K338" s="27"/>
      <c r="L338" s="27"/>
      <c r="M338" s="27"/>
    </row>
    <row r="339" spans="1:13" s="7" customFormat="1" ht="15.75" customHeight="1" x14ac:dyDescent="0.2">
      <c r="A339" s="94"/>
      <c r="B339" s="94"/>
      <c r="C339" s="95">
        <f>SUM(C337:C338)</f>
        <v>16407</v>
      </c>
      <c r="D339" s="95">
        <f t="shared" ref="D339" si="881">SUM(D337:D338)</f>
        <v>11579</v>
      </c>
      <c r="E339" s="95">
        <f t="shared" ref="E339" si="882">SUM(E337:E338)</f>
        <v>9369</v>
      </c>
      <c r="F339" s="95">
        <f t="shared" ref="F339" si="883">SUM(F337:F338)</f>
        <v>2210</v>
      </c>
      <c r="G339" s="95">
        <f t="shared" ref="G339" si="884">SUM(G337:G338)</f>
        <v>3921</v>
      </c>
      <c r="H339" s="95">
        <f t="shared" ref="H339" si="885">SUM(H337:H338)</f>
        <v>0</v>
      </c>
      <c r="I339" s="95">
        <f t="shared" ref="I339" si="886">SUM(I337:I338)</f>
        <v>0</v>
      </c>
      <c r="J339" s="95">
        <f t="shared" ref="J339" si="887">SUM(J337:J338)</f>
        <v>907</v>
      </c>
      <c r="K339" s="95">
        <f t="shared" ref="K339" si="888">SUM(K337:K338)</f>
        <v>0</v>
      </c>
      <c r="L339" s="95">
        <f t="shared" ref="L339" si="889">SUM(L337:L338)</f>
        <v>0</v>
      </c>
      <c r="M339" s="95">
        <f t="shared" ref="M339" si="890">SUM(M337:M338)</f>
        <v>0</v>
      </c>
    </row>
    <row r="340" spans="1:13" s="7" customFormat="1" ht="15.75" customHeight="1" x14ac:dyDescent="0.2">
      <c r="A340" s="25"/>
      <c r="B340" s="26" t="s">
        <v>35</v>
      </c>
      <c r="C340" s="27">
        <f t="shared" si="840"/>
        <v>11411</v>
      </c>
      <c r="D340" s="27">
        <f>SUM(E340:F340)</f>
        <v>8186</v>
      </c>
      <c r="E340" s="29">
        <v>6623</v>
      </c>
      <c r="F340" s="29">
        <v>1563</v>
      </c>
      <c r="G340" s="29">
        <v>2455</v>
      </c>
      <c r="H340" s="27"/>
      <c r="I340" s="27"/>
      <c r="J340" s="27">
        <v>770</v>
      </c>
      <c r="K340" s="27"/>
      <c r="L340" s="27"/>
      <c r="M340" s="27"/>
    </row>
    <row r="341" spans="1:13" s="7" customFormat="1" ht="15.75" customHeight="1" x14ac:dyDescent="0.2">
      <c r="A341" s="25"/>
      <c r="B341" s="25"/>
      <c r="C341" s="27">
        <f>D341+G341+H341+I341+J341+K341+L341+M341</f>
        <v>0</v>
      </c>
      <c r="D341" s="27">
        <f>SUM(E341,F341)</f>
        <v>0</v>
      </c>
      <c r="E341" s="28"/>
      <c r="F341" s="29"/>
      <c r="G341" s="29"/>
      <c r="H341" s="27"/>
      <c r="I341" s="27"/>
      <c r="J341" s="27"/>
      <c r="K341" s="27"/>
      <c r="L341" s="27"/>
      <c r="M341" s="27"/>
    </row>
    <row r="342" spans="1:13" s="7" customFormat="1" ht="15.75" customHeight="1" x14ac:dyDescent="0.2">
      <c r="A342" s="94"/>
      <c r="B342" s="94"/>
      <c r="C342" s="95">
        <f>SUM(C340:C341)</f>
        <v>11411</v>
      </c>
      <c r="D342" s="95">
        <f t="shared" ref="D342" si="891">SUM(D340:D341)</f>
        <v>8186</v>
      </c>
      <c r="E342" s="95">
        <f t="shared" ref="E342" si="892">SUM(E340:E341)</f>
        <v>6623</v>
      </c>
      <c r="F342" s="95">
        <f t="shared" ref="F342" si="893">SUM(F340:F341)</f>
        <v>1563</v>
      </c>
      <c r="G342" s="95">
        <f t="shared" ref="G342" si="894">SUM(G340:G341)</f>
        <v>2455</v>
      </c>
      <c r="H342" s="95">
        <f t="shared" ref="H342" si="895">SUM(H340:H341)</f>
        <v>0</v>
      </c>
      <c r="I342" s="95">
        <f t="shared" ref="I342" si="896">SUM(I340:I341)</f>
        <v>0</v>
      </c>
      <c r="J342" s="95">
        <f t="shared" ref="J342" si="897">SUM(J340:J341)</f>
        <v>770</v>
      </c>
      <c r="K342" s="95">
        <f t="shared" ref="K342" si="898">SUM(K340:K341)</f>
        <v>0</v>
      </c>
      <c r="L342" s="95">
        <f t="shared" ref="L342" si="899">SUM(L340:L341)</f>
        <v>0</v>
      </c>
      <c r="M342" s="95">
        <f t="shared" ref="M342" si="900">SUM(M340:M341)</f>
        <v>0</v>
      </c>
    </row>
    <row r="343" spans="1:13" s="7" customFormat="1" ht="15.75" customHeight="1" x14ac:dyDescent="0.2">
      <c r="A343" s="25"/>
      <c r="B343" s="26" t="s">
        <v>138</v>
      </c>
      <c r="C343" s="27">
        <f>SUM(D343,G343,H343:M343)</f>
        <v>19272</v>
      </c>
      <c r="D343" s="27">
        <f>SUM(E343:F343)</f>
        <v>10961</v>
      </c>
      <c r="E343" s="29">
        <v>8869</v>
      </c>
      <c r="F343" s="29">
        <v>2092</v>
      </c>
      <c r="G343" s="29">
        <v>7404</v>
      </c>
      <c r="H343" s="27"/>
      <c r="I343" s="27"/>
      <c r="J343" s="27">
        <v>907</v>
      </c>
      <c r="K343" s="27"/>
      <c r="L343" s="27"/>
      <c r="M343" s="27"/>
    </row>
    <row r="344" spans="1:13" s="7" customFormat="1" ht="15.75" customHeight="1" x14ac:dyDescent="0.2">
      <c r="A344" s="25"/>
      <c r="B344" s="25"/>
      <c r="C344" s="27">
        <f>D344+G344+H344+I344+J344+K344+L344+M344</f>
        <v>0</v>
      </c>
      <c r="D344" s="27">
        <f>SUM(E344,F344)</f>
        <v>0</v>
      </c>
      <c r="E344" s="28"/>
      <c r="F344" s="29"/>
      <c r="G344" s="29"/>
      <c r="H344" s="27"/>
      <c r="I344" s="27"/>
      <c r="J344" s="27"/>
      <c r="K344" s="27"/>
      <c r="L344" s="27"/>
      <c r="M344" s="27"/>
    </row>
    <row r="345" spans="1:13" s="7" customFormat="1" ht="15.75" customHeight="1" x14ac:dyDescent="0.2">
      <c r="A345" s="94"/>
      <c r="B345" s="94"/>
      <c r="C345" s="95">
        <f>SUM(C343:C344)</f>
        <v>19272</v>
      </c>
      <c r="D345" s="95">
        <f t="shared" ref="D345" si="901">SUM(D343:D344)</f>
        <v>10961</v>
      </c>
      <c r="E345" s="95">
        <f t="shared" ref="E345" si="902">SUM(E343:E344)</f>
        <v>8869</v>
      </c>
      <c r="F345" s="95">
        <f t="shared" ref="F345" si="903">SUM(F343:F344)</f>
        <v>2092</v>
      </c>
      <c r="G345" s="95">
        <f t="shared" ref="G345" si="904">SUM(G343:G344)</f>
        <v>7404</v>
      </c>
      <c r="H345" s="95">
        <f t="shared" ref="H345" si="905">SUM(H343:H344)</f>
        <v>0</v>
      </c>
      <c r="I345" s="95">
        <f t="shared" ref="I345" si="906">SUM(I343:I344)</f>
        <v>0</v>
      </c>
      <c r="J345" s="95">
        <f t="shared" ref="J345" si="907">SUM(J343:J344)</f>
        <v>907</v>
      </c>
      <c r="K345" s="95">
        <f t="shared" ref="K345" si="908">SUM(K343:K344)</f>
        <v>0</v>
      </c>
      <c r="L345" s="95">
        <f t="shared" ref="L345" si="909">SUM(L343:L344)</f>
        <v>0</v>
      </c>
      <c r="M345" s="95">
        <f t="shared" ref="M345" si="910">SUM(M343:M344)</f>
        <v>0</v>
      </c>
    </row>
    <row r="346" spans="1:13" s="7" customFormat="1" ht="15.75" customHeight="1" x14ac:dyDescent="0.2">
      <c r="A346" s="25"/>
      <c r="B346" s="26" t="s">
        <v>36</v>
      </c>
      <c r="C346" s="27">
        <f t="shared" si="840"/>
        <v>13526</v>
      </c>
      <c r="D346" s="27">
        <f>SUM(E346:F346)</f>
        <v>9210</v>
      </c>
      <c r="E346" s="29">
        <v>7452</v>
      </c>
      <c r="F346" s="29">
        <v>1758</v>
      </c>
      <c r="G346" s="29">
        <v>3409</v>
      </c>
      <c r="H346" s="27"/>
      <c r="I346" s="27"/>
      <c r="J346" s="27">
        <v>907</v>
      </c>
      <c r="K346" s="27"/>
      <c r="L346" s="27"/>
      <c r="M346" s="27"/>
    </row>
    <row r="347" spans="1:13" s="7" customFormat="1" ht="15.75" customHeight="1" x14ac:dyDescent="0.2">
      <c r="A347" s="25"/>
      <c r="B347" s="25"/>
      <c r="C347" s="27">
        <f>D347+G347+H347+I347+J347+K347+L347+M347</f>
        <v>0</v>
      </c>
      <c r="D347" s="27">
        <f>SUM(E347,F347)</f>
        <v>0</v>
      </c>
      <c r="E347" s="28"/>
      <c r="F347" s="29"/>
      <c r="G347" s="29"/>
      <c r="H347" s="27"/>
      <c r="I347" s="27"/>
      <c r="J347" s="27"/>
      <c r="K347" s="27"/>
      <c r="L347" s="27"/>
      <c r="M347" s="27"/>
    </row>
    <row r="348" spans="1:13" s="7" customFormat="1" ht="15.75" customHeight="1" x14ac:dyDescent="0.2">
      <c r="A348" s="94"/>
      <c r="B348" s="94"/>
      <c r="C348" s="95">
        <f>SUM(C346:C347)</f>
        <v>13526</v>
      </c>
      <c r="D348" s="95">
        <f t="shared" ref="D348" si="911">SUM(D346:D347)</f>
        <v>9210</v>
      </c>
      <c r="E348" s="95">
        <f t="shared" ref="E348" si="912">SUM(E346:E347)</f>
        <v>7452</v>
      </c>
      <c r="F348" s="95">
        <f t="shared" ref="F348" si="913">SUM(F346:F347)</f>
        <v>1758</v>
      </c>
      <c r="G348" s="95">
        <f t="shared" ref="G348" si="914">SUM(G346:G347)</f>
        <v>3409</v>
      </c>
      <c r="H348" s="95">
        <f t="shared" ref="H348" si="915">SUM(H346:H347)</f>
        <v>0</v>
      </c>
      <c r="I348" s="95">
        <f t="shared" ref="I348" si="916">SUM(I346:I347)</f>
        <v>0</v>
      </c>
      <c r="J348" s="95">
        <f t="shared" ref="J348" si="917">SUM(J346:J347)</f>
        <v>907</v>
      </c>
      <c r="K348" s="95">
        <f t="shared" ref="K348" si="918">SUM(K346:K347)</f>
        <v>0</v>
      </c>
      <c r="L348" s="95">
        <f t="shared" ref="L348" si="919">SUM(L346:L347)</f>
        <v>0</v>
      </c>
      <c r="M348" s="95">
        <f t="shared" ref="M348" si="920">SUM(M346:M347)</f>
        <v>0</v>
      </c>
    </row>
    <row r="349" spans="1:13" s="7" customFormat="1" ht="15.75" customHeight="1" x14ac:dyDescent="0.2">
      <c r="A349" s="25"/>
      <c r="B349" s="26" t="s">
        <v>37</v>
      </c>
      <c r="C349" s="27">
        <f t="shared" si="840"/>
        <v>12386</v>
      </c>
      <c r="D349" s="27">
        <f t="shared" si="766"/>
        <v>8703</v>
      </c>
      <c r="E349" s="29">
        <v>7042</v>
      </c>
      <c r="F349" s="29">
        <v>1661</v>
      </c>
      <c r="G349" s="29">
        <v>2776</v>
      </c>
      <c r="H349" s="27"/>
      <c r="I349" s="27"/>
      <c r="J349" s="27">
        <v>907</v>
      </c>
      <c r="K349" s="27"/>
      <c r="L349" s="27"/>
      <c r="M349" s="27"/>
    </row>
    <row r="350" spans="1:13" s="7" customFormat="1" ht="15.75" customHeight="1" x14ac:dyDescent="0.2">
      <c r="A350" s="25"/>
      <c r="B350" s="25"/>
      <c r="C350" s="27">
        <f>D350+G350+H350+I350+J350+K350+L350+M350</f>
        <v>0</v>
      </c>
      <c r="D350" s="27">
        <f>SUM(E350,F350)</f>
        <v>0</v>
      </c>
      <c r="E350" s="28"/>
      <c r="F350" s="29"/>
      <c r="G350" s="29"/>
      <c r="H350" s="27"/>
      <c r="I350" s="27"/>
      <c r="J350" s="27"/>
      <c r="K350" s="27"/>
      <c r="L350" s="27"/>
      <c r="M350" s="27"/>
    </row>
    <row r="351" spans="1:13" s="7" customFormat="1" ht="15.75" customHeight="1" x14ac:dyDescent="0.2">
      <c r="A351" s="94"/>
      <c r="B351" s="94"/>
      <c r="C351" s="95">
        <f>SUM(C349:C350)</f>
        <v>12386</v>
      </c>
      <c r="D351" s="95">
        <f t="shared" ref="D351" si="921">SUM(D349:D350)</f>
        <v>8703</v>
      </c>
      <c r="E351" s="95">
        <f t="shared" ref="E351" si="922">SUM(E349:E350)</f>
        <v>7042</v>
      </c>
      <c r="F351" s="95">
        <f t="shared" ref="F351" si="923">SUM(F349:F350)</f>
        <v>1661</v>
      </c>
      <c r="G351" s="95">
        <f t="shared" ref="G351" si="924">SUM(G349:G350)</f>
        <v>2776</v>
      </c>
      <c r="H351" s="95">
        <f t="shared" ref="H351" si="925">SUM(H349:H350)</f>
        <v>0</v>
      </c>
      <c r="I351" s="95">
        <f t="shared" ref="I351" si="926">SUM(I349:I350)</f>
        <v>0</v>
      </c>
      <c r="J351" s="95">
        <f t="shared" ref="J351" si="927">SUM(J349:J350)</f>
        <v>907</v>
      </c>
      <c r="K351" s="95">
        <f t="shared" ref="K351" si="928">SUM(K349:K350)</f>
        <v>0</v>
      </c>
      <c r="L351" s="95">
        <f t="shared" ref="L351" si="929">SUM(L349:L350)</f>
        <v>0</v>
      </c>
      <c r="M351" s="95">
        <f t="shared" ref="M351" si="930">SUM(M349:M350)</f>
        <v>0</v>
      </c>
    </row>
    <row r="352" spans="1:13" s="7" customFormat="1" ht="15.75" customHeight="1" x14ac:dyDescent="0.2">
      <c r="A352" s="25"/>
      <c r="B352" s="26" t="s">
        <v>38</v>
      </c>
      <c r="C352" s="27">
        <f t="shared" si="840"/>
        <v>12161</v>
      </c>
      <c r="D352" s="27">
        <f t="shared" si="766"/>
        <v>8506</v>
      </c>
      <c r="E352" s="29">
        <v>6882</v>
      </c>
      <c r="F352" s="29">
        <v>1624</v>
      </c>
      <c r="G352" s="29">
        <v>2967</v>
      </c>
      <c r="H352" s="27"/>
      <c r="I352" s="27"/>
      <c r="J352" s="27">
        <v>688</v>
      </c>
      <c r="K352" s="27"/>
      <c r="L352" s="27"/>
      <c r="M352" s="27"/>
    </row>
    <row r="353" spans="1:13" s="7" customFormat="1" ht="15.75" customHeight="1" x14ac:dyDescent="0.2">
      <c r="A353" s="25"/>
      <c r="B353" s="25"/>
      <c r="C353" s="27">
        <f>D353+G353+H353+I353+J353+K353+L353+M353</f>
        <v>0</v>
      </c>
      <c r="D353" s="27">
        <f>SUM(E353,F353)</f>
        <v>0</v>
      </c>
      <c r="E353" s="28"/>
      <c r="F353" s="29"/>
      <c r="G353" s="29"/>
      <c r="H353" s="27"/>
      <c r="I353" s="27"/>
      <c r="J353" s="27"/>
      <c r="K353" s="27"/>
      <c r="L353" s="27"/>
      <c r="M353" s="27"/>
    </row>
    <row r="354" spans="1:13" s="7" customFormat="1" ht="15.75" customHeight="1" x14ac:dyDescent="0.2">
      <c r="A354" s="94"/>
      <c r="B354" s="94"/>
      <c r="C354" s="95">
        <f>SUM(C352:C353)</f>
        <v>12161</v>
      </c>
      <c r="D354" s="95">
        <f t="shared" ref="D354" si="931">SUM(D352:D353)</f>
        <v>8506</v>
      </c>
      <c r="E354" s="95">
        <f t="shared" ref="E354" si="932">SUM(E352:E353)</f>
        <v>6882</v>
      </c>
      <c r="F354" s="95">
        <f t="shared" ref="F354" si="933">SUM(F352:F353)</f>
        <v>1624</v>
      </c>
      <c r="G354" s="95">
        <f t="shared" ref="G354" si="934">SUM(G352:G353)</f>
        <v>2967</v>
      </c>
      <c r="H354" s="95">
        <f t="shared" ref="H354" si="935">SUM(H352:H353)</f>
        <v>0</v>
      </c>
      <c r="I354" s="95">
        <f t="shared" ref="I354" si="936">SUM(I352:I353)</f>
        <v>0</v>
      </c>
      <c r="J354" s="95">
        <f t="shared" ref="J354" si="937">SUM(J352:J353)</f>
        <v>688</v>
      </c>
      <c r="K354" s="95">
        <f t="shared" ref="K354" si="938">SUM(K352:K353)</f>
        <v>0</v>
      </c>
      <c r="L354" s="95">
        <f t="shared" ref="L354" si="939">SUM(L352:L353)</f>
        <v>0</v>
      </c>
      <c r="M354" s="95">
        <f t="shared" ref="M354" si="940">SUM(M352:M353)</f>
        <v>0</v>
      </c>
    </row>
    <row r="355" spans="1:13" s="12" customFormat="1" ht="15.75" customHeight="1" x14ac:dyDescent="0.2">
      <c r="A355" s="32" t="s">
        <v>39</v>
      </c>
      <c r="B355" s="32" t="s">
        <v>40</v>
      </c>
      <c r="C355" s="53">
        <f>SUM(C358,C361,C364,C367,C370,C373,C376,C379)</f>
        <v>779514</v>
      </c>
      <c r="D355" s="53">
        <f t="shared" ref="D355:M355" si="941">SUM(D358,D361,D364,D367,D370,D373,D376,D379)</f>
        <v>305128</v>
      </c>
      <c r="E355" s="53">
        <f t="shared" si="941"/>
        <v>247656</v>
      </c>
      <c r="F355" s="53">
        <f t="shared" si="941"/>
        <v>57472</v>
      </c>
      <c r="G355" s="53">
        <f t="shared" si="941"/>
        <v>468274</v>
      </c>
      <c r="H355" s="53">
        <f t="shared" si="941"/>
        <v>0</v>
      </c>
      <c r="I355" s="53">
        <f t="shared" si="941"/>
        <v>0</v>
      </c>
      <c r="J355" s="53">
        <f t="shared" si="941"/>
        <v>6112</v>
      </c>
      <c r="K355" s="53">
        <f t="shared" si="941"/>
        <v>0</v>
      </c>
      <c r="L355" s="53">
        <f t="shared" si="941"/>
        <v>0</v>
      </c>
      <c r="M355" s="53">
        <f t="shared" si="941"/>
        <v>0</v>
      </c>
    </row>
    <row r="356" spans="1:13" s="7" customFormat="1" ht="15.75" customHeight="1" x14ac:dyDescent="0.2">
      <c r="A356" s="25"/>
      <c r="B356" s="25"/>
      <c r="C356" s="27">
        <f>D356+G356+H356+I356+J356+K356+L356+M356</f>
        <v>-500</v>
      </c>
      <c r="D356" s="27">
        <f>SUM(E356,F356)</f>
        <v>0</v>
      </c>
      <c r="E356" s="28">
        <f>SUM(E359,E362,E365,E368,E371,E374,E377,E380)</f>
        <v>0</v>
      </c>
      <c r="F356" s="28">
        <f t="shared" ref="F356:M356" si="942">SUM(F359,F362,F365,F368,F371,F374,F377,F380)</f>
        <v>0</v>
      </c>
      <c r="G356" s="28">
        <f t="shared" si="942"/>
        <v>-2656</v>
      </c>
      <c r="H356" s="28">
        <f t="shared" si="942"/>
        <v>0</v>
      </c>
      <c r="I356" s="28">
        <f t="shared" si="942"/>
        <v>0</v>
      </c>
      <c r="J356" s="28">
        <f t="shared" si="942"/>
        <v>2156</v>
      </c>
      <c r="K356" s="28">
        <f t="shared" si="942"/>
        <v>0</v>
      </c>
      <c r="L356" s="28">
        <f t="shared" si="942"/>
        <v>0</v>
      </c>
      <c r="M356" s="28">
        <f t="shared" si="942"/>
        <v>0</v>
      </c>
    </row>
    <row r="357" spans="1:13" s="7" customFormat="1" ht="15.75" customHeight="1" x14ac:dyDescent="0.2">
      <c r="A357" s="92"/>
      <c r="B357" s="92"/>
      <c r="C357" s="95">
        <f>SUM(C355,C356)</f>
        <v>779014</v>
      </c>
      <c r="D357" s="95">
        <f t="shared" ref="D357:M357" si="943">SUM(D355,D356)</f>
        <v>305128</v>
      </c>
      <c r="E357" s="95">
        <f t="shared" si="943"/>
        <v>247656</v>
      </c>
      <c r="F357" s="95">
        <f t="shared" si="943"/>
        <v>57472</v>
      </c>
      <c r="G357" s="95">
        <f t="shared" si="943"/>
        <v>465618</v>
      </c>
      <c r="H357" s="95">
        <f t="shared" si="943"/>
        <v>0</v>
      </c>
      <c r="I357" s="95">
        <f t="shared" si="943"/>
        <v>0</v>
      </c>
      <c r="J357" s="95">
        <f t="shared" si="943"/>
        <v>8268</v>
      </c>
      <c r="K357" s="95">
        <f t="shared" si="943"/>
        <v>0</v>
      </c>
      <c r="L357" s="95">
        <f t="shared" si="943"/>
        <v>0</v>
      </c>
      <c r="M357" s="95">
        <f t="shared" si="943"/>
        <v>0</v>
      </c>
    </row>
    <row r="358" spans="1:13" s="7" customFormat="1" ht="15.75" customHeight="1" x14ac:dyDescent="0.2">
      <c r="A358" s="25"/>
      <c r="B358" s="26" t="s">
        <v>41</v>
      </c>
      <c r="C358" s="27">
        <f>SUM(D358,G358,H358:M358)</f>
        <v>93640</v>
      </c>
      <c r="D358" s="27">
        <f t="shared" si="766"/>
        <v>41949</v>
      </c>
      <c r="E358" s="29">
        <v>33942</v>
      </c>
      <c r="F358" s="29">
        <v>8007</v>
      </c>
      <c r="G358" s="29">
        <v>50720</v>
      </c>
      <c r="H358" s="27"/>
      <c r="I358" s="27"/>
      <c r="J358" s="27">
        <v>971</v>
      </c>
      <c r="K358" s="27"/>
      <c r="L358" s="27"/>
      <c r="M358" s="27"/>
    </row>
    <row r="359" spans="1:13" s="7" customFormat="1" ht="15.75" customHeight="1" x14ac:dyDescent="0.2">
      <c r="A359" s="25"/>
      <c r="B359" s="25"/>
      <c r="C359" s="27">
        <f>D359+G359+H359+I359+J359+K359+L359+M359</f>
        <v>-500</v>
      </c>
      <c r="D359" s="27">
        <f>SUM(E359,F359)</f>
        <v>0</v>
      </c>
      <c r="E359" s="28"/>
      <c r="F359" s="29"/>
      <c r="G359" s="29">
        <v>-500</v>
      </c>
      <c r="H359" s="27"/>
      <c r="I359" s="27"/>
      <c r="J359" s="27"/>
      <c r="K359" s="27"/>
      <c r="L359" s="27"/>
      <c r="M359" s="27"/>
    </row>
    <row r="360" spans="1:13" s="7" customFormat="1" ht="15.75" customHeight="1" x14ac:dyDescent="0.2">
      <c r="A360" s="94"/>
      <c r="B360" s="94"/>
      <c r="C360" s="95">
        <f>SUM(C358:C359)</f>
        <v>93140</v>
      </c>
      <c r="D360" s="95">
        <f t="shared" ref="D360" si="944">SUM(D358:D359)</f>
        <v>41949</v>
      </c>
      <c r="E360" s="95">
        <f t="shared" ref="E360" si="945">SUM(E358:E359)</f>
        <v>33942</v>
      </c>
      <c r="F360" s="95">
        <f t="shared" ref="F360" si="946">SUM(F358:F359)</f>
        <v>8007</v>
      </c>
      <c r="G360" s="95">
        <f t="shared" ref="G360" si="947">SUM(G358:G359)</f>
        <v>50220</v>
      </c>
      <c r="H360" s="95">
        <f t="shared" ref="H360" si="948">SUM(H358:H359)</f>
        <v>0</v>
      </c>
      <c r="I360" s="95">
        <f t="shared" ref="I360" si="949">SUM(I358:I359)</f>
        <v>0</v>
      </c>
      <c r="J360" s="95">
        <f t="shared" ref="J360" si="950">SUM(J358:J359)</f>
        <v>971</v>
      </c>
      <c r="K360" s="95">
        <f t="shared" ref="K360" si="951">SUM(K358:K359)</f>
        <v>0</v>
      </c>
      <c r="L360" s="95">
        <f t="shared" ref="L360" si="952">SUM(L358:L359)</f>
        <v>0</v>
      </c>
      <c r="M360" s="95">
        <f t="shared" ref="M360" si="953">SUM(M358:M359)</f>
        <v>0</v>
      </c>
    </row>
    <row r="361" spans="1:13" s="7" customFormat="1" ht="15.75" customHeight="1" x14ac:dyDescent="0.2">
      <c r="A361" s="25"/>
      <c r="B361" s="26" t="s">
        <v>42</v>
      </c>
      <c r="C361" s="27">
        <f t="shared" ref="C361:C382" si="954">SUM(D361,G361,H361:M361)</f>
        <v>45287</v>
      </c>
      <c r="D361" s="27">
        <f t="shared" si="766"/>
        <v>20851</v>
      </c>
      <c r="E361" s="29">
        <v>16871</v>
      </c>
      <c r="F361" s="29">
        <v>3980</v>
      </c>
      <c r="G361" s="29">
        <v>22636</v>
      </c>
      <c r="H361" s="27"/>
      <c r="I361" s="27"/>
      <c r="J361" s="27">
        <v>1800</v>
      </c>
      <c r="K361" s="27"/>
      <c r="L361" s="27"/>
      <c r="M361" s="27"/>
    </row>
    <row r="362" spans="1:13" s="7" customFormat="1" ht="15.75" customHeight="1" x14ac:dyDescent="0.2">
      <c r="A362" s="25"/>
      <c r="B362" s="25"/>
      <c r="C362" s="27">
        <f>D362+G362+H362+I362+J362+K362+L362+M362</f>
        <v>0</v>
      </c>
      <c r="D362" s="27">
        <f>SUM(E362,F362)</f>
        <v>0</v>
      </c>
      <c r="E362" s="28"/>
      <c r="F362" s="29"/>
      <c r="G362" s="29"/>
      <c r="H362" s="27"/>
      <c r="I362" s="27"/>
      <c r="J362" s="27"/>
      <c r="K362" s="27"/>
      <c r="L362" s="27"/>
      <c r="M362" s="27"/>
    </row>
    <row r="363" spans="1:13" s="7" customFormat="1" ht="15.75" customHeight="1" x14ac:dyDescent="0.2">
      <c r="A363" s="94"/>
      <c r="B363" s="94"/>
      <c r="C363" s="95">
        <f>SUM(C361:C362)</f>
        <v>45287</v>
      </c>
      <c r="D363" s="95">
        <f t="shared" ref="D363" si="955">SUM(D361:D362)</f>
        <v>20851</v>
      </c>
      <c r="E363" s="95">
        <f t="shared" ref="E363" si="956">SUM(E361:E362)</f>
        <v>16871</v>
      </c>
      <c r="F363" s="95">
        <f t="shared" ref="F363" si="957">SUM(F361:F362)</f>
        <v>3980</v>
      </c>
      <c r="G363" s="95">
        <f t="shared" ref="G363" si="958">SUM(G361:G362)</f>
        <v>22636</v>
      </c>
      <c r="H363" s="95">
        <f t="shared" ref="H363" si="959">SUM(H361:H362)</f>
        <v>0</v>
      </c>
      <c r="I363" s="95">
        <f t="shared" ref="I363" si="960">SUM(I361:I362)</f>
        <v>0</v>
      </c>
      <c r="J363" s="95">
        <f t="shared" ref="J363" si="961">SUM(J361:J362)</f>
        <v>1800</v>
      </c>
      <c r="K363" s="95">
        <f t="shared" ref="K363" si="962">SUM(K361:K362)</f>
        <v>0</v>
      </c>
      <c r="L363" s="95">
        <f t="shared" ref="L363" si="963">SUM(L361:L362)</f>
        <v>0</v>
      </c>
      <c r="M363" s="95">
        <f t="shared" ref="M363" si="964">SUM(M361:M362)</f>
        <v>0</v>
      </c>
    </row>
    <row r="364" spans="1:13" s="7" customFormat="1" ht="15.75" customHeight="1" x14ac:dyDescent="0.2">
      <c r="A364" s="25"/>
      <c r="B364" s="26" t="s">
        <v>43</v>
      </c>
      <c r="C364" s="27">
        <f t="shared" si="954"/>
        <v>266655</v>
      </c>
      <c r="D364" s="27">
        <f t="shared" si="766"/>
        <v>170396</v>
      </c>
      <c r="E364" s="29">
        <v>138063</v>
      </c>
      <c r="F364" s="29">
        <v>32333</v>
      </c>
      <c r="G364" s="29">
        <v>94118</v>
      </c>
      <c r="H364" s="27"/>
      <c r="I364" s="27"/>
      <c r="J364" s="29">
        <v>2141</v>
      </c>
      <c r="K364" s="27"/>
      <c r="L364" s="27"/>
      <c r="M364" s="27"/>
    </row>
    <row r="365" spans="1:13" s="7" customFormat="1" ht="15.75" customHeight="1" x14ac:dyDescent="0.2">
      <c r="A365" s="25"/>
      <c r="B365" s="25"/>
      <c r="C365" s="27">
        <f>D365+G365+H365+I365+J365+K365+L365+M365</f>
        <v>0</v>
      </c>
      <c r="D365" s="27">
        <f>SUM(E365,F365)</f>
        <v>0</v>
      </c>
      <c r="E365" s="28"/>
      <c r="F365" s="29"/>
      <c r="G365" s="29"/>
      <c r="H365" s="27"/>
      <c r="I365" s="27"/>
      <c r="J365" s="27"/>
      <c r="K365" s="27"/>
      <c r="L365" s="27"/>
      <c r="M365" s="27"/>
    </row>
    <row r="366" spans="1:13" s="7" customFormat="1" ht="15.75" customHeight="1" x14ac:dyDescent="0.2">
      <c r="A366" s="94"/>
      <c r="B366" s="94"/>
      <c r="C366" s="95">
        <f>SUM(C364:C365)</f>
        <v>266655</v>
      </c>
      <c r="D366" s="95">
        <f t="shared" ref="D366" si="965">SUM(D364:D365)</f>
        <v>170396</v>
      </c>
      <c r="E366" s="95">
        <f t="shared" ref="E366" si="966">SUM(E364:E365)</f>
        <v>138063</v>
      </c>
      <c r="F366" s="95">
        <f t="shared" ref="F366" si="967">SUM(F364:F365)</f>
        <v>32333</v>
      </c>
      <c r="G366" s="95">
        <f t="shared" ref="G366" si="968">SUM(G364:G365)</f>
        <v>94118</v>
      </c>
      <c r="H366" s="95">
        <f t="shared" ref="H366" si="969">SUM(H364:H365)</f>
        <v>0</v>
      </c>
      <c r="I366" s="95">
        <f t="shared" ref="I366" si="970">SUM(I364:I365)</f>
        <v>0</v>
      </c>
      <c r="J366" s="95">
        <f t="shared" ref="J366" si="971">SUM(J364:J365)</f>
        <v>2141</v>
      </c>
      <c r="K366" s="95">
        <f t="shared" ref="K366" si="972">SUM(K364:K365)</f>
        <v>0</v>
      </c>
      <c r="L366" s="95">
        <f t="shared" ref="L366" si="973">SUM(L364:L365)</f>
        <v>0</v>
      </c>
      <c r="M366" s="95">
        <f t="shared" ref="M366" si="974">SUM(M364:M365)</f>
        <v>0</v>
      </c>
    </row>
    <row r="367" spans="1:13" s="7" customFormat="1" ht="15.75" customHeight="1" x14ac:dyDescent="0.2">
      <c r="A367" s="25"/>
      <c r="B367" s="26" t="s">
        <v>44</v>
      </c>
      <c r="C367" s="27">
        <f t="shared" si="954"/>
        <v>9236</v>
      </c>
      <c r="D367" s="27">
        <f t="shared" si="766"/>
        <v>0</v>
      </c>
      <c r="E367" s="29"/>
      <c r="F367" s="29"/>
      <c r="G367" s="29">
        <v>9236</v>
      </c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25"/>
      <c r="B368" s="25"/>
      <c r="C368" s="27">
        <f>D368+G368+H368+I368+J368+K368+L368+M368</f>
        <v>0</v>
      </c>
      <c r="D368" s="27">
        <f>SUM(E368,F368)</f>
        <v>0</v>
      </c>
      <c r="E368" s="28"/>
      <c r="F368" s="29"/>
      <c r="G368" s="29"/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94"/>
      <c r="B369" s="94"/>
      <c r="C369" s="95">
        <f>SUM(C367:C368)</f>
        <v>9236</v>
      </c>
      <c r="D369" s="95">
        <f t="shared" ref="D369" si="975">SUM(D367:D368)</f>
        <v>0</v>
      </c>
      <c r="E369" s="95">
        <f t="shared" ref="E369" si="976">SUM(E367:E368)</f>
        <v>0</v>
      </c>
      <c r="F369" s="95">
        <f t="shared" ref="F369" si="977">SUM(F367:F368)</f>
        <v>0</v>
      </c>
      <c r="G369" s="95">
        <f t="shared" ref="G369" si="978">SUM(G367:G368)</f>
        <v>9236</v>
      </c>
      <c r="H369" s="95">
        <f t="shared" ref="H369" si="979">SUM(H367:H368)</f>
        <v>0</v>
      </c>
      <c r="I369" s="95">
        <f t="shared" ref="I369" si="980">SUM(I367:I368)</f>
        <v>0</v>
      </c>
      <c r="J369" s="95">
        <f t="shared" ref="J369" si="981">SUM(J367:J368)</f>
        <v>0</v>
      </c>
      <c r="K369" s="95">
        <f t="shared" ref="K369" si="982">SUM(K367:K368)</f>
        <v>0</v>
      </c>
      <c r="L369" s="95">
        <f t="shared" ref="L369" si="983">SUM(L367:L368)</f>
        <v>0</v>
      </c>
      <c r="M369" s="95">
        <f t="shared" ref="M369" si="984">SUM(M367:M368)</f>
        <v>0</v>
      </c>
    </row>
    <row r="370" spans="1:13" s="7" customFormat="1" ht="15.75" customHeight="1" x14ac:dyDescent="0.2">
      <c r="A370" s="25"/>
      <c r="B370" s="26" t="s">
        <v>45</v>
      </c>
      <c r="C370" s="27">
        <f t="shared" si="954"/>
        <v>39546</v>
      </c>
      <c r="D370" s="27">
        <f t="shared" si="766"/>
        <v>17736</v>
      </c>
      <c r="E370" s="29">
        <v>14351</v>
      </c>
      <c r="F370" s="29">
        <v>3385</v>
      </c>
      <c r="G370" s="29">
        <v>20610</v>
      </c>
      <c r="H370" s="27"/>
      <c r="I370" s="27"/>
      <c r="J370" s="27">
        <v>1200</v>
      </c>
      <c r="K370" s="27"/>
      <c r="L370" s="27"/>
      <c r="M370" s="27"/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/>
      <c r="F371" s="29"/>
      <c r="G371" s="29"/>
      <c r="H371" s="27"/>
      <c r="I371" s="27"/>
      <c r="J371" s="27"/>
      <c r="K371" s="27"/>
      <c r="L371" s="27"/>
      <c r="M371" s="27"/>
    </row>
    <row r="372" spans="1:13" s="7" customFormat="1" ht="15.75" customHeight="1" x14ac:dyDescent="0.2">
      <c r="A372" s="94"/>
      <c r="B372" s="94"/>
      <c r="C372" s="95">
        <f>SUM(C370:C371)</f>
        <v>39546</v>
      </c>
      <c r="D372" s="95">
        <f t="shared" ref="D372" si="985">SUM(D370:D371)</f>
        <v>17736</v>
      </c>
      <c r="E372" s="95">
        <f t="shared" ref="E372" si="986">SUM(E370:E371)</f>
        <v>14351</v>
      </c>
      <c r="F372" s="95">
        <f t="shared" ref="F372" si="987">SUM(F370:F371)</f>
        <v>3385</v>
      </c>
      <c r="G372" s="95">
        <f t="shared" ref="G372" si="988">SUM(G370:G371)</f>
        <v>20610</v>
      </c>
      <c r="H372" s="95">
        <f t="shared" ref="H372" si="989">SUM(H370:H371)</f>
        <v>0</v>
      </c>
      <c r="I372" s="95">
        <f t="shared" ref="I372" si="990">SUM(I370:I371)</f>
        <v>0</v>
      </c>
      <c r="J372" s="95">
        <f t="shared" ref="J372" si="991">SUM(J370:J371)</f>
        <v>1200</v>
      </c>
      <c r="K372" s="95">
        <f t="shared" ref="K372" si="992">SUM(K370:K371)</f>
        <v>0</v>
      </c>
      <c r="L372" s="95">
        <f t="shared" ref="L372" si="993">SUM(L370:L371)</f>
        <v>0</v>
      </c>
      <c r="M372" s="95">
        <f t="shared" ref="M372" si="994">SUM(M370:M371)</f>
        <v>0</v>
      </c>
    </row>
    <row r="373" spans="1:13" s="7" customFormat="1" ht="15.75" customHeight="1" x14ac:dyDescent="0.2">
      <c r="A373" s="25"/>
      <c r="B373" s="26" t="s">
        <v>46</v>
      </c>
      <c r="C373" s="27">
        <f t="shared" si="954"/>
        <v>94120</v>
      </c>
      <c r="D373" s="27">
        <f t="shared" si="766"/>
        <v>36853</v>
      </c>
      <c r="E373" s="29">
        <v>30396</v>
      </c>
      <c r="F373" s="29">
        <v>6457</v>
      </c>
      <c r="G373" s="29">
        <v>57267</v>
      </c>
      <c r="H373" s="27"/>
      <c r="I373" s="27"/>
      <c r="J373" s="27"/>
      <c r="K373" s="27"/>
      <c r="L373" s="27"/>
      <c r="M373" s="27"/>
    </row>
    <row r="374" spans="1:13" s="7" customFormat="1" ht="15.75" customHeight="1" x14ac:dyDescent="0.2">
      <c r="A374" s="25"/>
      <c r="B374" s="25"/>
      <c r="C374" s="27">
        <f>D374+G374+H374+I374+J374+K374+L374+M374</f>
        <v>0</v>
      </c>
      <c r="D374" s="27">
        <f>SUM(E374,F374)</f>
        <v>0</v>
      </c>
      <c r="E374" s="28"/>
      <c r="F374" s="29"/>
      <c r="G374" s="29">
        <v>-2156</v>
      </c>
      <c r="H374" s="27"/>
      <c r="I374" s="27"/>
      <c r="J374" s="27">
        <v>2156</v>
      </c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94120</v>
      </c>
      <c r="D375" s="95">
        <f t="shared" ref="D375" si="995">SUM(D373:D374)</f>
        <v>36853</v>
      </c>
      <c r="E375" s="95">
        <f t="shared" ref="E375" si="996">SUM(E373:E374)</f>
        <v>30396</v>
      </c>
      <c r="F375" s="95">
        <f t="shared" ref="F375" si="997">SUM(F373:F374)</f>
        <v>6457</v>
      </c>
      <c r="G375" s="95">
        <f t="shared" ref="G375" si="998">SUM(G373:G374)</f>
        <v>55111</v>
      </c>
      <c r="H375" s="95">
        <f t="shared" ref="H375" si="999">SUM(H373:H374)</f>
        <v>0</v>
      </c>
      <c r="I375" s="95">
        <f t="shared" ref="I375" si="1000">SUM(I373:I374)</f>
        <v>0</v>
      </c>
      <c r="J375" s="95">
        <f t="shared" ref="J375" si="1001">SUM(J373:J374)</f>
        <v>2156</v>
      </c>
      <c r="K375" s="95">
        <f t="shared" ref="K375" si="1002">SUM(K373:K374)</f>
        <v>0</v>
      </c>
      <c r="L375" s="95">
        <f t="shared" ref="L375" si="1003">SUM(L373:L374)</f>
        <v>0</v>
      </c>
      <c r="M375" s="95">
        <f t="shared" ref="M375" si="1004">SUM(M373:M374)</f>
        <v>0</v>
      </c>
    </row>
    <row r="376" spans="1:13" s="7" customFormat="1" ht="15.75" customHeight="1" x14ac:dyDescent="0.2">
      <c r="A376" s="25"/>
      <c r="B376" s="26" t="s">
        <v>47</v>
      </c>
      <c r="C376" s="27">
        <f t="shared" si="954"/>
        <v>231030</v>
      </c>
      <c r="D376" s="27">
        <f>SUM(E376:F376)</f>
        <v>17343</v>
      </c>
      <c r="E376" s="29">
        <v>14033</v>
      </c>
      <c r="F376" s="29">
        <v>3310</v>
      </c>
      <c r="G376" s="29">
        <v>213687</v>
      </c>
      <c r="H376" s="27"/>
      <c r="I376" s="27"/>
      <c r="J376" s="27"/>
      <c r="K376" s="27"/>
      <c r="L376" s="27"/>
      <c r="M376" s="27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231030</v>
      </c>
      <c r="D378" s="95">
        <f t="shared" ref="D378" si="1005">SUM(D376:D377)</f>
        <v>17343</v>
      </c>
      <c r="E378" s="95">
        <f t="shared" ref="E378" si="1006">SUM(E376:E377)</f>
        <v>14033</v>
      </c>
      <c r="F378" s="95">
        <f t="shared" ref="F378" si="1007">SUM(F376:F377)</f>
        <v>3310</v>
      </c>
      <c r="G378" s="95">
        <f t="shared" ref="G378" si="1008">SUM(G376:G377)</f>
        <v>213687</v>
      </c>
      <c r="H378" s="95">
        <f t="shared" ref="H378" si="1009">SUM(H376:H377)</f>
        <v>0</v>
      </c>
      <c r="I378" s="95">
        <f t="shared" ref="I378" si="1010">SUM(I376:I377)</f>
        <v>0</v>
      </c>
      <c r="J378" s="95">
        <f t="shared" ref="J378" si="1011">SUM(J376:J377)</f>
        <v>0</v>
      </c>
      <c r="K378" s="95">
        <f t="shared" ref="K378" si="1012">SUM(K376:K377)</f>
        <v>0</v>
      </c>
      <c r="L378" s="95">
        <f t="shared" ref="L378" si="1013">SUM(L376:L377)</f>
        <v>0</v>
      </c>
      <c r="M378" s="95">
        <f t="shared" ref="M378" si="1014">SUM(M376:M377)</f>
        <v>0</v>
      </c>
    </row>
    <row r="379" spans="1:13" s="7" customFormat="1" ht="17.25" customHeight="1" x14ac:dyDescent="0.2">
      <c r="A379" s="25"/>
      <c r="B379" s="26" t="s">
        <v>220</v>
      </c>
      <c r="C379" s="27">
        <f t="shared" si="954"/>
        <v>0</v>
      </c>
      <c r="D379" s="27">
        <f>SUM(E379:F379)</f>
        <v>0</v>
      </c>
      <c r="E379" s="29"/>
      <c r="F379" s="29"/>
      <c r="G379" s="29"/>
      <c r="H379" s="27"/>
      <c r="I379" s="27"/>
      <c r="J379" s="27"/>
      <c r="K379" s="27"/>
      <c r="L379" s="27"/>
      <c r="M379" s="27"/>
    </row>
    <row r="380" spans="1:13" s="7" customFormat="1" ht="15.75" customHeight="1" x14ac:dyDescent="0.2">
      <c r="A380" s="25"/>
      <c r="B380" s="25"/>
      <c r="C380" s="27">
        <f>D380+G380+H380+I380+J380+K380+L380+M380</f>
        <v>0</v>
      </c>
      <c r="D380" s="27">
        <f>SUM(E380,F380)</f>
        <v>0</v>
      </c>
      <c r="E380" s="28"/>
      <c r="F380" s="29"/>
      <c r="G380" s="29"/>
      <c r="H380" s="27"/>
      <c r="I380" s="27"/>
      <c r="J380" s="27"/>
      <c r="K380" s="27"/>
      <c r="L380" s="27"/>
      <c r="M380" s="27"/>
    </row>
    <row r="381" spans="1:13" s="7" customFormat="1" ht="15.75" customHeight="1" x14ac:dyDescent="0.2">
      <c r="A381" s="94"/>
      <c r="B381" s="94"/>
      <c r="C381" s="95">
        <f>SUM(C379:C380)</f>
        <v>0</v>
      </c>
      <c r="D381" s="95">
        <f t="shared" ref="D381" si="1015">SUM(D379:D380)</f>
        <v>0</v>
      </c>
      <c r="E381" s="95">
        <f t="shared" ref="E381" si="1016">SUM(E379:E380)</f>
        <v>0</v>
      </c>
      <c r="F381" s="95">
        <f t="shared" ref="F381" si="1017">SUM(F379:F380)</f>
        <v>0</v>
      </c>
      <c r="G381" s="95">
        <f t="shared" ref="G381" si="1018">SUM(G379:G380)</f>
        <v>0</v>
      </c>
      <c r="H381" s="95">
        <f t="shared" ref="H381" si="1019">SUM(H379:H380)</f>
        <v>0</v>
      </c>
      <c r="I381" s="95">
        <f t="shared" ref="I381" si="1020">SUM(I379:I380)</f>
        <v>0</v>
      </c>
      <c r="J381" s="95">
        <f t="shared" ref="J381" si="1021">SUM(J379:J380)</f>
        <v>0</v>
      </c>
      <c r="K381" s="95">
        <f t="shared" ref="K381" si="1022">SUM(K379:K380)</f>
        <v>0</v>
      </c>
      <c r="L381" s="95">
        <f t="shared" ref="L381" si="1023">SUM(L379:L380)</f>
        <v>0</v>
      </c>
      <c r="M381" s="95">
        <f t="shared" ref="M381" si="1024">SUM(M379:M380)</f>
        <v>0</v>
      </c>
    </row>
    <row r="382" spans="1:13" s="7" customFormat="1" ht="15.75" customHeight="1" x14ac:dyDescent="0.2">
      <c r="A382" s="25"/>
      <c r="B382" s="26"/>
      <c r="C382" s="27">
        <f t="shared" si="954"/>
        <v>0</v>
      </c>
      <c r="D382" s="27">
        <f>SUM(E382:F382)</f>
        <v>0</v>
      </c>
      <c r="E382" s="29"/>
      <c r="F382" s="29"/>
      <c r="G382" s="29"/>
      <c r="H382" s="27"/>
      <c r="I382" s="27"/>
      <c r="J382" s="27"/>
      <c r="K382" s="27"/>
      <c r="L382" s="27"/>
      <c r="M382" s="27"/>
    </row>
    <row r="383" spans="1:13" s="12" customFormat="1" ht="15.75" customHeight="1" x14ac:dyDescent="0.2">
      <c r="A383" s="32" t="s">
        <v>48</v>
      </c>
      <c r="B383" s="32" t="s">
        <v>171</v>
      </c>
      <c r="C383" s="34">
        <f>SUM(C386+C389)</f>
        <v>481046</v>
      </c>
      <c r="D383" s="34">
        <f t="shared" ref="D383:M383" si="1025">SUM(D386+D389)</f>
        <v>249818</v>
      </c>
      <c r="E383" s="34">
        <f t="shared" si="1025"/>
        <v>201091</v>
      </c>
      <c r="F383" s="34">
        <f t="shared" si="1025"/>
        <v>48727</v>
      </c>
      <c r="G383" s="34">
        <f t="shared" si="1025"/>
        <v>148974</v>
      </c>
      <c r="H383" s="34">
        <f t="shared" si="1025"/>
        <v>0</v>
      </c>
      <c r="I383" s="34">
        <f t="shared" si="1025"/>
        <v>0</v>
      </c>
      <c r="J383" s="34">
        <f t="shared" si="1025"/>
        <v>82254</v>
      </c>
      <c r="K383" s="34">
        <f t="shared" si="1025"/>
        <v>0</v>
      </c>
      <c r="L383" s="34">
        <f t="shared" si="1025"/>
        <v>0</v>
      </c>
      <c r="M383" s="34">
        <f t="shared" si="1025"/>
        <v>0</v>
      </c>
    </row>
    <row r="384" spans="1:13" s="7" customFormat="1" ht="15.75" customHeight="1" x14ac:dyDescent="0.2">
      <c r="A384" s="25"/>
      <c r="B384" s="25"/>
      <c r="C384" s="27">
        <f>D384+G384+H384+I384+J384+K384+L384+M384</f>
        <v>-7200</v>
      </c>
      <c r="D384" s="27">
        <f>SUM(E384,F384)</f>
        <v>-12000</v>
      </c>
      <c r="E384" s="28">
        <f>SUM(E387,E390)</f>
        <v>-12000</v>
      </c>
      <c r="F384" s="28">
        <f t="shared" ref="F384:M384" si="1026">SUM(F387,F390)</f>
        <v>0</v>
      </c>
      <c r="G384" s="28">
        <f t="shared" si="1026"/>
        <v>4800</v>
      </c>
      <c r="H384" s="28">
        <f t="shared" si="1026"/>
        <v>0</v>
      </c>
      <c r="I384" s="28">
        <f t="shared" si="1026"/>
        <v>0</v>
      </c>
      <c r="J384" s="28">
        <f t="shared" si="1026"/>
        <v>0</v>
      </c>
      <c r="K384" s="28">
        <f t="shared" si="1026"/>
        <v>0</v>
      </c>
      <c r="L384" s="28">
        <f t="shared" si="1026"/>
        <v>0</v>
      </c>
      <c r="M384" s="28">
        <f t="shared" si="1026"/>
        <v>0</v>
      </c>
    </row>
    <row r="385" spans="1:13" s="7" customFormat="1" ht="15.75" customHeight="1" x14ac:dyDescent="0.2">
      <c r="A385" s="92"/>
      <c r="B385" s="92"/>
      <c r="C385" s="95">
        <f>SUM(C383,C384)</f>
        <v>473846</v>
      </c>
      <c r="D385" s="95">
        <f t="shared" ref="D385:M385" si="1027">SUM(D383,D384)</f>
        <v>237818</v>
      </c>
      <c r="E385" s="95">
        <f t="shared" si="1027"/>
        <v>189091</v>
      </c>
      <c r="F385" s="95">
        <f t="shared" si="1027"/>
        <v>48727</v>
      </c>
      <c r="G385" s="95">
        <f t="shared" si="1027"/>
        <v>153774</v>
      </c>
      <c r="H385" s="95">
        <f t="shared" si="1027"/>
        <v>0</v>
      </c>
      <c r="I385" s="95">
        <f t="shared" si="1027"/>
        <v>0</v>
      </c>
      <c r="J385" s="95">
        <f t="shared" si="1027"/>
        <v>82254</v>
      </c>
      <c r="K385" s="95">
        <f t="shared" si="1027"/>
        <v>0</v>
      </c>
      <c r="L385" s="95">
        <f t="shared" si="1027"/>
        <v>0</v>
      </c>
      <c r="M385" s="95">
        <f t="shared" si="1027"/>
        <v>0</v>
      </c>
    </row>
    <row r="386" spans="1:13" s="7" customFormat="1" ht="15.75" customHeight="1" x14ac:dyDescent="0.2">
      <c r="A386" s="25"/>
      <c r="B386" s="26" t="s">
        <v>163</v>
      </c>
      <c r="C386" s="27">
        <f>SUM(D386,G386,H386:M386)</f>
        <v>238538</v>
      </c>
      <c r="D386" s="27">
        <f>SUM(E386:F386)</f>
        <v>209614</v>
      </c>
      <c r="E386" s="29">
        <v>168561</v>
      </c>
      <c r="F386" s="29">
        <v>41053</v>
      </c>
      <c r="G386" s="29">
        <v>26424</v>
      </c>
      <c r="H386" s="27"/>
      <c r="I386" s="27"/>
      <c r="J386" s="27">
        <v>2500</v>
      </c>
      <c r="K386" s="27"/>
      <c r="L386" s="27"/>
      <c r="M386" s="27"/>
    </row>
    <row r="387" spans="1:13" s="7" customFormat="1" ht="15.75" customHeight="1" x14ac:dyDescent="0.2">
      <c r="A387" s="25"/>
      <c r="B387" s="25"/>
      <c r="C387" s="27">
        <f>D387+G387+H387+I387+J387+K387+L387+M387</f>
        <v>-19200</v>
      </c>
      <c r="D387" s="27">
        <f>SUM(E387,F387)</f>
        <v>-12000</v>
      </c>
      <c r="E387" s="28">
        <v>-12000</v>
      </c>
      <c r="F387" s="29"/>
      <c r="G387" s="29">
        <v>-7200</v>
      </c>
      <c r="H387" s="27"/>
      <c r="I387" s="27"/>
      <c r="J387" s="27"/>
      <c r="K387" s="27"/>
      <c r="L387" s="27"/>
      <c r="M387" s="27"/>
    </row>
    <row r="388" spans="1:13" s="7" customFormat="1" ht="15.75" customHeight="1" x14ac:dyDescent="0.2">
      <c r="A388" s="94"/>
      <c r="B388" s="94"/>
      <c r="C388" s="95">
        <f>SUM(C386:C387)</f>
        <v>219338</v>
      </c>
      <c r="D388" s="95">
        <f t="shared" ref="D388" si="1028">SUM(D386:D387)</f>
        <v>197614</v>
      </c>
      <c r="E388" s="95">
        <f t="shared" ref="E388" si="1029">SUM(E386:E387)</f>
        <v>156561</v>
      </c>
      <c r="F388" s="95">
        <f t="shared" ref="F388" si="1030">SUM(F386:F387)</f>
        <v>41053</v>
      </c>
      <c r="G388" s="95">
        <f t="shared" ref="G388" si="1031">SUM(G386:G387)</f>
        <v>19224</v>
      </c>
      <c r="H388" s="95">
        <f t="shared" ref="H388" si="1032">SUM(H386:H387)</f>
        <v>0</v>
      </c>
      <c r="I388" s="95">
        <f t="shared" ref="I388" si="1033">SUM(I386:I387)</f>
        <v>0</v>
      </c>
      <c r="J388" s="95">
        <f t="shared" ref="J388" si="1034">SUM(J386:J387)</f>
        <v>2500</v>
      </c>
      <c r="K388" s="95">
        <f t="shared" ref="K388" si="1035">SUM(K386:K387)</f>
        <v>0</v>
      </c>
      <c r="L388" s="95">
        <f t="shared" ref="L388" si="1036">SUM(L386:L387)</f>
        <v>0</v>
      </c>
      <c r="M388" s="95">
        <f t="shared" ref="M388" si="1037">SUM(M386:M387)</f>
        <v>0</v>
      </c>
    </row>
    <row r="389" spans="1:13" s="7" customFormat="1" ht="15.75" customHeight="1" x14ac:dyDescent="0.2">
      <c r="A389" s="25"/>
      <c r="B389" s="26" t="s">
        <v>221</v>
      </c>
      <c r="C389" s="27">
        <f>SUM(D389,G389,H389:M389)</f>
        <v>242508</v>
      </c>
      <c r="D389" s="27">
        <f>SUM(E389:F389)</f>
        <v>40204</v>
      </c>
      <c r="E389" s="29">
        <v>32530</v>
      </c>
      <c r="F389" s="29">
        <v>7674</v>
      </c>
      <c r="G389" s="29">
        <v>122550</v>
      </c>
      <c r="H389" s="27"/>
      <c r="I389" s="27"/>
      <c r="J389" s="27">
        <v>79754</v>
      </c>
      <c r="K389" s="27"/>
      <c r="L389" s="27"/>
      <c r="M389" s="27"/>
    </row>
    <row r="390" spans="1:13" s="7" customFormat="1" ht="15.75" customHeight="1" x14ac:dyDescent="0.2">
      <c r="A390" s="25"/>
      <c r="B390" s="25"/>
      <c r="C390" s="27">
        <f>D390+G390+H390+I390+J390+K390+L390+M390</f>
        <v>12000</v>
      </c>
      <c r="D390" s="27">
        <f>SUM(E390,F390)</f>
        <v>0</v>
      </c>
      <c r="E390" s="28"/>
      <c r="F390" s="29"/>
      <c r="G390" s="29">
        <v>12000</v>
      </c>
      <c r="H390" s="27"/>
      <c r="I390" s="27"/>
      <c r="J390" s="27"/>
      <c r="K390" s="27"/>
      <c r="L390" s="27"/>
      <c r="M390" s="27"/>
    </row>
    <row r="391" spans="1:13" s="7" customFormat="1" ht="15.75" customHeight="1" x14ac:dyDescent="0.2">
      <c r="A391" s="94"/>
      <c r="B391" s="94"/>
      <c r="C391" s="95">
        <f>SUM(C389:C390)</f>
        <v>254508</v>
      </c>
      <c r="D391" s="95">
        <f t="shared" ref="D391" si="1038">SUM(D389:D390)</f>
        <v>40204</v>
      </c>
      <c r="E391" s="95">
        <f t="shared" ref="E391" si="1039">SUM(E389:E390)</f>
        <v>32530</v>
      </c>
      <c r="F391" s="95">
        <f t="shared" ref="F391" si="1040">SUM(F389:F390)</f>
        <v>7674</v>
      </c>
      <c r="G391" s="95">
        <f t="shared" ref="G391" si="1041">SUM(G389:G390)</f>
        <v>134550</v>
      </c>
      <c r="H391" s="95">
        <f t="shared" ref="H391" si="1042">SUM(H389:H390)</f>
        <v>0</v>
      </c>
      <c r="I391" s="95">
        <f t="shared" ref="I391" si="1043">SUM(I389:I390)</f>
        <v>0</v>
      </c>
      <c r="J391" s="95">
        <f t="shared" ref="J391" si="1044">SUM(J389:J390)</f>
        <v>79754</v>
      </c>
      <c r="K391" s="95">
        <f t="shared" ref="K391" si="1045">SUM(K389:K390)</f>
        <v>0</v>
      </c>
      <c r="L391" s="95">
        <f t="shared" ref="L391" si="1046">SUM(L389:L390)</f>
        <v>0</v>
      </c>
      <c r="M391" s="95">
        <f t="shared" ref="M391" si="1047">SUM(M389:M390)</f>
        <v>0</v>
      </c>
    </row>
    <row r="392" spans="1:13" s="12" customFormat="1" ht="15.75" customHeight="1" x14ac:dyDescent="0.2">
      <c r="A392" s="32" t="s">
        <v>50</v>
      </c>
      <c r="B392" s="33" t="s">
        <v>51</v>
      </c>
      <c r="C392" s="34">
        <f>SUM(D392,G392,H392:M392)</f>
        <v>126558</v>
      </c>
      <c r="D392" s="34">
        <f>SUM(E392:F392)</f>
        <v>90258</v>
      </c>
      <c r="E392" s="37">
        <v>72787</v>
      </c>
      <c r="F392" s="37">
        <v>17471</v>
      </c>
      <c r="G392" s="37">
        <v>31300</v>
      </c>
      <c r="H392" s="34"/>
      <c r="I392" s="34"/>
      <c r="J392" s="34">
        <v>5000</v>
      </c>
      <c r="K392" s="34"/>
      <c r="L392" s="34"/>
      <c r="M392" s="34"/>
    </row>
    <row r="393" spans="1:13" s="7" customFormat="1" ht="15.75" customHeight="1" x14ac:dyDescent="0.2">
      <c r="A393" s="25"/>
      <c r="B393" s="25"/>
      <c r="C393" s="27">
        <f>D393+G393+H393+I393+J393+K393+L393+M393</f>
        <v>0</v>
      </c>
      <c r="D393" s="27">
        <f>SUM(E393,F393)</f>
        <v>0</v>
      </c>
      <c r="E393" s="28"/>
      <c r="F393" s="29"/>
      <c r="G393" s="29"/>
      <c r="H393" s="27"/>
      <c r="I393" s="27"/>
      <c r="J393" s="27"/>
      <c r="K393" s="27"/>
      <c r="L393" s="27"/>
      <c r="M393" s="27"/>
    </row>
    <row r="394" spans="1:13" s="7" customFormat="1" ht="15.75" customHeight="1" x14ac:dyDescent="0.2">
      <c r="A394" s="94"/>
      <c r="B394" s="94"/>
      <c r="C394" s="95">
        <f>SUM(C392:C393)</f>
        <v>126558</v>
      </c>
      <c r="D394" s="95">
        <f t="shared" ref="D394" si="1048">SUM(D392:D393)</f>
        <v>90258</v>
      </c>
      <c r="E394" s="95">
        <f t="shared" ref="E394" si="1049">SUM(E392:E393)</f>
        <v>72787</v>
      </c>
      <c r="F394" s="95">
        <f t="shared" ref="F394" si="1050">SUM(F392:F393)</f>
        <v>17471</v>
      </c>
      <c r="G394" s="95">
        <f t="shared" ref="G394" si="1051">SUM(G392:G393)</f>
        <v>31300</v>
      </c>
      <c r="H394" s="95">
        <f t="shared" ref="H394" si="1052">SUM(H392:H393)</f>
        <v>0</v>
      </c>
      <c r="I394" s="95">
        <f t="shared" ref="I394" si="1053">SUM(I392:I393)</f>
        <v>0</v>
      </c>
      <c r="J394" s="95">
        <f t="shared" ref="J394" si="1054">SUM(J392:J393)</f>
        <v>5000</v>
      </c>
      <c r="K394" s="95">
        <f t="shared" ref="K394" si="1055">SUM(K392:K393)</f>
        <v>0</v>
      </c>
      <c r="L394" s="95">
        <f t="shared" ref="L394" si="1056">SUM(L392:L393)</f>
        <v>0</v>
      </c>
      <c r="M394" s="95">
        <f t="shared" ref="M394" si="1057">SUM(M392:M393)</f>
        <v>0</v>
      </c>
    </row>
    <row r="395" spans="1:13" s="12" customFormat="1" ht="15.75" customHeight="1" x14ac:dyDescent="0.2">
      <c r="A395" s="32"/>
      <c r="B395" s="33"/>
      <c r="C395" s="34">
        <f>SUM(D395,G395,H395:M395)</f>
        <v>0</v>
      </c>
      <c r="D395" s="34">
        <f>SUM(E395:F395)</f>
        <v>0</v>
      </c>
      <c r="E395" s="37"/>
      <c r="F395" s="37"/>
      <c r="G395" s="37"/>
      <c r="H395" s="34"/>
      <c r="I395" s="34"/>
      <c r="J395" s="34"/>
      <c r="K395" s="34"/>
      <c r="L395" s="34"/>
      <c r="M395" s="34"/>
    </row>
    <row r="396" spans="1:13" s="7" customFormat="1" ht="15.75" customHeight="1" x14ac:dyDescent="0.2">
      <c r="A396" s="25"/>
      <c r="B396" s="25"/>
      <c r="C396" s="27">
        <f>D396+G396+H396+I396+J396+K396+L396+M396</f>
        <v>0</v>
      </c>
      <c r="D396" s="27">
        <f>SUM(E396,F396)</f>
        <v>0</v>
      </c>
      <c r="E396" s="28"/>
      <c r="F396" s="29"/>
      <c r="G396" s="29"/>
      <c r="H396" s="27"/>
      <c r="I396" s="27"/>
      <c r="J396" s="27"/>
      <c r="K396" s="27"/>
      <c r="L396" s="27"/>
      <c r="M396" s="27"/>
    </row>
    <row r="397" spans="1:13" s="7" customFormat="1" ht="15.75" customHeight="1" x14ac:dyDescent="0.2">
      <c r="A397" s="94"/>
      <c r="B397" s="94"/>
      <c r="C397" s="95">
        <f>SUM(C395:C396)</f>
        <v>0</v>
      </c>
      <c r="D397" s="95">
        <f t="shared" ref="D397" si="1058">SUM(D395:D396)</f>
        <v>0</v>
      </c>
      <c r="E397" s="95">
        <f t="shared" ref="E397" si="1059">SUM(E395:E396)</f>
        <v>0</v>
      </c>
      <c r="F397" s="95">
        <f t="shared" ref="F397" si="1060">SUM(F395:F396)</f>
        <v>0</v>
      </c>
      <c r="G397" s="95">
        <f t="shared" ref="G397" si="1061">SUM(G395:G396)</f>
        <v>0</v>
      </c>
      <c r="H397" s="95">
        <f t="shared" ref="H397" si="1062">SUM(H395:H396)</f>
        <v>0</v>
      </c>
      <c r="I397" s="95">
        <f t="shared" ref="I397" si="1063">SUM(I395:I396)</f>
        <v>0</v>
      </c>
      <c r="J397" s="95">
        <f t="shared" ref="J397" si="1064">SUM(J395:J396)</f>
        <v>0</v>
      </c>
      <c r="K397" s="95">
        <f t="shared" ref="K397" si="1065">SUM(K395:K396)</f>
        <v>0</v>
      </c>
      <c r="L397" s="95">
        <f t="shared" ref="L397" si="1066">SUM(L395:L396)</f>
        <v>0</v>
      </c>
      <c r="M397" s="95">
        <f t="shared" ref="M397" si="1067">SUM(M395:M396)</f>
        <v>0</v>
      </c>
    </row>
    <row r="398" spans="1:13" s="12" customFormat="1" ht="15.75" customHeight="1" x14ac:dyDescent="0.2">
      <c r="A398" s="32" t="s">
        <v>52</v>
      </c>
      <c r="B398" s="33" t="s">
        <v>53</v>
      </c>
      <c r="C398" s="34">
        <f>SUM(D398,G398,H398:M398)</f>
        <v>148278</v>
      </c>
      <c r="D398" s="34">
        <f>SUM(E398:F398)</f>
        <v>76710</v>
      </c>
      <c r="E398" s="37">
        <v>62068</v>
      </c>
      <c r="F398" s="37">
        <v>14642</v>
      </c>
      <c r="G398" s="37">
        <v>25368</v>
      </c>
      <c r="H398" s="34">
        <v>45000</v>
      </c>
      <c r="I398" s="34"/>
      <c r="J398" s="34">
        <v>1200</v>
      </c>
      <c r="K398" s="34"/>
      <c r="L398" s="34"/>
      <c r="M398" s="34"/>
    </row>
    <row r="399" spans="1:13" s="7" customFormat="1" ht="15.75" customHeight="1" x14ac:dyDescent="0.2">
      <c r="A399" s="25"/>
      <c r="B399" s="25"/>
      <c r="C399" s="27">
        <f>D399+G399+H399+I399+J399+K399+L399+M399</f>
        <v>7200</v>
      </c>
      <c r="D399" s="27">
        <f>SUM(E399,F399)</f>
        <v>0</v>
      </c>
      <c r="E399" s="28"/>
      <c r="F399" s="29"/>
      <c r="G399" s="29"/>
      <c r="H399" s="27">
        <v>7200</v>
      </c>
      <c r="I399" s="27"/>
      <c r="J399" s="27"/>
      <c r="K399" s="27"/>
      <c r="L399" s="27"/>
      <c r="M399" s="27"/>
    </row>
    <row r="400" spans="1:13" s="7" customFormat="1" ht="15.75" customHeight="1" x14ac:dyDescent="0.2">
      <c r="A400" s="94"/>
      <c r="B400" s="94"/>
      <c r="C400" s="95">
        <f>SUM(C398:C399)</f>
        <v>155478</v>
      </c>
      <c r="D400" s="95">
        <f t="shared" ref="D400" si="1068">SUM(D398:D399)</f>
        <v>76710</v>
      </c>
      <c r="E400" s="95">
        <f t="shared" ref="E400" si="1069">SUM(E398:E399)</f>
        <v>62068</v>
      </c>
      <c r="F400" s="95">
        <f t="shared" ref="F400" si="1070">SUM(F398:F399)</f>
        <v>14642</v>
      </c>
      <c r="G400" s="95">
        <f t="shared" ref="G400" si="1071">SUM(G398:G399)</f>
        <v>25368</v>
      </c>
      <c r="H400" s="95">
        <f t="shared" ref="H400" si="1072">SUM(H398:H399)</f>
        <v>52200</v>
      </c>
      <c r="I400" s="95">
        <f t="shared" ref="I400" si="1073">SUM(I398:I399)</f>
        <v>0</v>
      </c>
      <c r="J400" s="95">
        <f t="shared" ref="J400" si="1074">SUM(J398:J399)</f>
        <v>1200</v>
      </c>
      <c r="K400" s="95">
        <f t="shared" ref="K400" si="1075">SUM(K398:K399)</f>
        <v>0</v>
      </c>
      <c r="L400" s="95">
        <f t="shared" ref="L400" si="1076">SUM(L398:L399)</f>
        <v>0</v>
      </c>
      <c r="M400" s="95">
        <f t="shared" ref="M400" si="1077">SUM(M398:M399)</f>
        <v>0</v>
      </c>
    </row>
    <row r="401" spans="1:13" s="12" customFormat="1" ht="15.75" customHeight="1" x14ac:dyDescent="0.2">
      <c r="A401" s="35" t="s">
        <v>129</v>
      </c>
      <c r="B401" s="35" t="s">
        <v>119</v>
      </c>
      <c r="C401" s="52">
        <f>C298+C319+C355+C383+C392+C395+C398</f>
        <v>2527407</v>
      </c>
      <c r="D401" s="52">
        <f t="shared" ref="D401:M401" si="1078">D298+D319+D355+D383+D392+D395+D398</f>
        <v>1206231</v>
      </c>
      <c r="E401" s="52">
        <f t="shared" si="1078"/>
        <v>974545</v>
      </c>
      <c r="F401" s="52">
        <f t="shared" si="1078"/>
        <v>231686</v>
      </c>
      <c r="G401" s="52">
        <f t="shared" si="1078"/>
        <v>1014354</v>
      </c>
      <c r="H401" s="52">
        <f t="shared" si="1078"/>
        <v>110500</v>
      </c>
      <c r="I401" s="52">
        <f t="shared" si="1078"/>
        <v>0</v>
      </c>
      <c r="J401" s="52">
        <f t="shared" si="1078"/>
        <v>196322</v>
      </c>
      <c r="K401" s="52">
        <f t="shared" si="1078"/>
        <v>0</v>
      </c>
      <c r="L401" s="52">
        <f t="shared" si="1078"/>
        <v>0</v>
      </c>
      <c r="M401" s="52">
        <f t="shared" si="1078"/>
        <v>0</v>
      </c>
    </row>
    <row r="402" spans="1:13" s="7" customFormat="1" ht="15.75" customHeight="1" x14ac:dyDescent="0.2">
      <c r="A402" s="25"/>
      <c r="B402" s="25"/>
      <c r="C402" s="27">
        <f>D402+G402+H402+I402+J402+K402+L402+M402</f>
        <v>82236</v>
      </c>
      <c r="D402" s="27">
        <f>SUM(E402,F402)</f>
        <v>-13318</v>
      </c>
      <c r="E402" s="28">
        <f>SUM(E399,E396,E393,E384,E356,E320,E299)</f>
        <v>-13800</v>
      </c>
      <c r="F402" s="28">
        <f t="shared" ref="F402:M402" si="1079">SUM(F399,F396,F393,F384,F356,F320,F299)</f>
        <v>482</v>
      </c>
      <c r="G402" s="28">
        <f t="shared" si="1079"/>
        <v>85798</v>
      </c>
      <c r="H402" s="28">
        <f t="shared" si="1079"/>
        <v>7200</v>
      </c>
      <c r="I402" s="28">
        <f t="shared" si="1079"/>
        <v>0</v>
      </c>
      <c r="J402" s="28">
        <f t="shared" si="1079"/>
        <v>2556</v>
      </c>
      <c r="K402" s="28">
        <f t="shared" si="1079"/>
        <v>0</v>
      </c>
      <c r="L402" s="28">
        <f t="shared" si="1079"/>
        <v>0</v>
      </c>
      <c r="M402" s="28">
        <f t="shared" si="1079"/>
        <v>0</v>
      </c>
    </row>
    <row r="403" spans="1:13" s="7" customFormat="1" ht="15.75" customHeight="1" x14ac:dyDescent="0.2">
      <c r="A403" s="92"/>
      <c r="B403" s="92"/>
      <c r="C403" s="95">
        <f>SUM(C401,C402)</f>
        <v>2609643</v>
      </c>
      <c r="D403" s="95">
        <f t="shared" ref="D403:M403" si="1080">SUM(D401,D402)</f>
        <v>1192913</v>
      </c>
      <c r="E403" s="95">
        <f t="shared" si="1080"/>
        <v>960745</v>
      </c>
      <c r="F403" s="95">
        <f t="shared" si="1080"/>
        <v>232168</v>
      </c>
      <c r="G403" s="95">
        <f t="shared" si="1080"/>
        <v>1100152</v>
      </c>
      <c r="H403" s="95">
        <f t="shared" si="1080"/>
        <v>117700</v>
      </c>
      <c r="I403" s="95">
        <f t="shared" si="1080"/>
        <v>0</v>
      </c>
      <c r="J403" s="95">
        <f t="shared" si="1080"/>
        <v>198878</v>
      </c>
      <c r="K403" s="95">
        <f t="shared" si="1080"/>
        <v>0</v>
      </c>
      <c r="L403" s="95">
        <f t="shared" si="1080"/>
        <v>0</v>
      </c>
      <c r="M403" s="95">
        <f t="shared" si="1080"/>
        <v>0</v>
      </c>
    </row>
    <row r="404" spans="1:13" s="12" customFormat="1" ht="15.75" customHeight="1" x14ac:dyDescent="0.2">
      <c r="A404" s="35">
        <v>9</v>
      </c>
      <c r="B404" s="35" t="s">
        <v>55</v>
      </c>
      <c r="C404" s="52">
        <f>SUM(C407,C410,C413,C416,C419,C422,C425,C428,C431,C434,C437,C440,C443,C446,C449,C452,C455,C458,C461,C464,C467,C470,C473,C476,C479,C482,C485,C488,C491,C494,C497,C500,C503,C506,C509,C512,C515,C518,C521,C524,C527,C530,C533,C536,C539,C542,C545,C548)</f>
        <v>13734310</v>
      </c>
      <c r="D404" s="52">
        <f t="shared" ref="D404:M404" si="1081">SUM(D407,D410,D413,D416,D419,D422,D425,D428,D431,D434,D437,D440,D443,D446,D449,D452,D455,D458,D461,D464,D467,D470,D473,D476,D479,D482,D485,D488,D491,D494,D497,D500,D503,D506,D509,D512,D515,D518,D521,D524,D527,D530,D533,D536,D539,D542,D545,D548)</f>
        <v>9460869</v>
      </c>
      <c r="E404" s="52">
        <f t="shared" si="1081"/>
        <v>7637848</v>
      </c>
      <c r="F404" s="52">
        <f t="shared" si="1081"/>
        <v>1823021</v>
      </c>
      <c r="G404" s="52">
        <f t="shared" si="1081"/>
        <v>3425655</v>
      </c>
      <c r="H404" s="52">
        <f t="shared" si="1081"/>
        <v>8270</v>
      </c>
      <c r="I404" s="52">
        <f t="shared" si="1081"/>
        <v>0</v>
      </c>
      <c r="J404" s="52">
        <f t="shared" si="1081"/>
        <v>345249</v>
      </c>
      <c r="K404" s="52">
        <f t="shared" si="1081"/>
        <v>112840</v>
      </c>
      <c r="L404" s="52">
        <f t="shared" si="1081"/>
        <v>381427</v>
      </c>
      <c r="M404" s="52">
        <f t="shared" si="1081"/>
        <v>0</v>
      </c>
    </row>
    <row r="405" spans="1:13" s="7" customFormat="1" ht="15.75" customHeight="1" x14ac:dyDescent="0.2">
      <c r="A405" s="25"/>
      <c r="B405" s="25"/>
      <c r="C405" s="27">
        <f>D405+G405+H405+I405+J405+K405+L405+M405</f>
        <v>163586</v>
      </c>
      <c r="D405" s="27">
        <f>SUM(E405,F405)</f>
        <v>125018</v>
      </c>
      <c r="E405" s="28">
        <f>SUM(E408,E411,E414,E417,E420,E423,E426,E429,E432,E435,E438,E441,E444,E447,E450,E453,E456,E459,E462,E465,E468,E471,E474,E477,E480,E483,E486,E489,E492,E495,E498,E501,E504,E507,E510,E513,E516,E519,E522,E525,E528,E531,E534,E537,E540,E543,E546,E549)</f>
        <v>101060</v>
      </c>
      <c r="F405" s="28">
        <f t="shared" ref="F405:M405" si="1082">SUM(F408,F411,F414,F417,F420,F423,F426,F429,F432,F435,F438,F441,F444,F447,F450,F453,F456,F459,F462,F465,F468,F471,F474,F477,F480,F483,F486,F489,F492,F495,F498,F501,F504,F507,F510,F513,F516,F519,F522,F525,F528,F531,F534,F537,F540,F543,F546,F549)</f>
        <v>23958</v>
      </c>
      <c r="G405" s="28">
        <f t="shared" si="1082"/>
        <v>84626</v>
      </c>
      <c r="H405" s="28">
        <f t="shared" si="1082"/>
        <v>283</v>
      </c>
      <c r="I405" s="28">
        <f t="shared" si="1082"/>
        <v>0</v>
      </c>
      <c r="J405" s="28">
        <f t="shared" si="1082"/>
        <v>-61866</v>
      </c>
      <c r="K405" s="28">
        <f t="shared" si="1082"/>
        <v>0</v>
      </c>
      <c r="L405" s="28">
        <f t="shared" si="1082"/>
        <v>15525</v>
      </c>
      <c r="M405" s="28">
        <f t="shared" si="1082"/>
        <v>0</v>
      </c>
    </row>
    <row r="406" spans="1:13" s="7" customFormat="1" ht="15.75" customHeight="1" x14ac:dyDescent="0.2">
      <c r="A406" s="92"/>
      <c r="B406" s="92"/>
      <c r="C406" s="95">
        <f>SUM(C404,C405)</f>
        <v>13897896</v>
      </c>
      <c r="D406" s="95">
        <f t="shared" ref="D406:M406" si="1083">SUM(D404,D405)</f>
        <v>9585887</v>
      </c>
      <c r="E406" s="95">
        <f t="shared" si="1083"/>
        <v>7738908</v>
      </c>
      <c r="F406" s="95">
        <f t="shared" si="1083"/>
        <v>1846979</v>
      </c>
      <c r="G406" s="95">
        <f t="shared" si="1083"/>
        <v>3510281</v>
      </c>
      <c r="H406" s="95">
        <f t="shared" si="1083"/>
        <v>8553</v>
      </c>
      <c r="I406" s="95">
        <f t="shared" si="1083"/>
        <v>0</v>
      </c>
      <c r="J406" s="95">
        <f t="shared" si="1083"/>
        <v>283383</v>
      </c>
      <c r="K406" s="95">
        <f t="shared" si="1083"/>
        <v>112840</v>
      </c>
      <c r="L406" s="95">
        <f t="shared" si="1083"/>
        <v>396952</v>
      </c>
      <c r="M406" s="95">
        <f t="shared" si="1083"/>
        <v>0</v>
      </c>
    </row>
    <row r="407" spans="1:13" s="58" customFormat="1" ht="26.25" customHeight="1" x14ac:dyDescent="0.2">
      <c r="A407" s="54" t="s">
        <v>56</v>
      </c>
      <c r="B407" s="55" t="s">
        <v>174</v>
      </c>
      <c r="C407" s="56">
        <f>SUM(D407,G407,H407:M407)</f>
        <v>900227</v>
      </c>
      <c r="D407" s="56">
        <f>SUM(E407:F407)</f>
        <v>667537</v>
      </c>
      <c r="E407" s="56">
        <v>539475</v>
      </c>
      <c r="F407" s="56">
        <v>128062</v>
      </c>
      <c r="G407" s="56">
        <v>227990</v>
      </c>
      <c r="H407" s="56"/>
      <c r="I407" s="56"/>
      <c r="J407" s="56">
        <v>4700</v>
      </c>
      <c r="K407" s="57"/>
      <c r="L407" s="57"/>
      <c r="M407" s="57"/>
    </row>
    <row r="408" spans="1:13" s="7" customFormat="1" ht="15.75" customHeight="1" x14ac:dyDescent="0.2">
      <c r="A408" s="25"/>
      <c r="B408" s="25"/>
      <c r="C408" s="27">
        <f>D408+G408+H408+I408+J408+K408+L408+M408</f>
        <v>14634</v>
      </c>
      <c r="D408" s="27">
        <f>SUM(E408,F408)</f>
        <v>13663</v>
      </c>
      <c r="E408" s="28">
        <v>11057</v>
      </c>
      <c r="F408" s="29">
        <v>2606</v>
      </c>
      <c r="G408" s="29">
        <v>971</v>
      </c>
      <c r="H408" s="27"/>
      <c r="I408" s="27"/>
      <c r="J408" s="27"/>
      <c r="K408" s="27"/>
      <c r="L408" s="27"/>
      <c r="M408" s="27"/>
    </row>
    <row r="409" spans="1:13" s="7" customFormat="1" ht="15.75" customHeight="1" x14ac:dyDescent="0.2">
      <c r="A409" s="94"/>
      <c r="B409" s="94"/>
      <c r="C409" s="95">
        <f>SUM(C407:C408)</f>
        <v>914861</v>
      </c>
      <c r="D409" s="95">
        <f t="shared" ref="D409" si="1084">SUM(D407:D408)</f>
        <v>681200</v>
      </c>
      <c r="E409" s="95">
        <f t="shared" ref="E409" si="1085">SUM(E407:E408)</f>
        <v>550532</v>
      </c>
      <c r="F409" s="95">
        <f t="shared" ref="F409" si="1086">SUM(F407:F408)</f>
        <v>130668</v>
      </c>
      <c r="G409" s="95">
        <f t="shared" ref="G409" si="1087">SUM(G407:G408)</f>
        <v>228961</v>
      </c>
      <c r="H409" s="95">
        <f t="shared" ref="H409" si="1088">SUM(H407:H408)</f>
        <v>0</v>
      </c>
      <c r="I409" s="95">
        <f t="shared" ref="I409" si="1089">SUM(I407:I408)</f>
        <v>0</v>
      </c>
      <c r="J409" s="95">
        <f t="shared" ref="J409" si="1090">SUM(J407:J408)</f>
        <v>4700</v>
      </c>
      <c r="K409" s="95">
        <f t="shared" ref="K409" si="1091">SUM(K407:K408)</f>
        <v>0</v>
      </c>
      <c r="L409" s="95">
        <f t="shared" ref="L409" si="1092">SUM(L407:L408)</f>
        <v>0</v>
      </c>
      <c r="M409" s="95">
        <f t="shared" ref="M409" si="1093">SUM(M407:M408)</f>
        <v>0</v>
      </c>
    </row>
    <row r="410" spans="1:13" s="58" customFormat="1" ht="24" customHeight="1" x14ac:dyDescent="0.2">
      <c r="A410" s="54" t="s">
        <v>56</v>
      </c>
      <c r="B410" s="55" t="s">
        <v>57</v>
      </c>
      <c r="C410" s="56">
        <f t="shared" ref="C410:C527" si="1094">SUM(D410,G410,H410:M410)</f>
        <v>865646</v>
      </c>
      <c r="D410" s="56">
        <f>SUM(E410:F410)</f>
        <v>562756</v>
      </c>
      <c r="E410" s="56">
        <v>451745</v>
      </c>
      <c r="F410" s="56">
        <v>111011</v>
      </c>
      <c r="G410" s="56">
        <v>297256</v>
      </c>
      <c r="H410" s="56"/>
      <c r="I410" s="56"/>
      <c r="J410" s="56">
        <v>5634</v>
      </c>
      <c r="K410" s="57"/>
      <c r="L410" s="57"/>
      <c r="M410" s="57"/>
    </row>
    <row r="411" spans="1:13" s="7" customFormat="1" ht="15.75" customHeight="1" x14ac:dyDescent="0.2">
      <c r="A411" s="25"/>
      <c r="B411" s="25"/>
      <c r="C411" s="27">
        <f>D411+G411+H411+I411+J411+K411+L411+M411</f>
        <v>22638</v>
      </c>
      <c r="D411" s="27">
        <f>SUM(E411,F411)</f>
        <v>12256</v>
      </c>
      <c r="E411" s="28">
        <v>9920</v>
      </c>
      <c r="F411" s="29">
        <v>2336</v>
      </c>
      <c r="G411" s="29">
        <v>8843</v>
      </c>
      <c r="H411" s="27"/>
      <c r="I411" s="27"/>
      <c r="J411" s="27">
        <v>1539</v>
      </c>
      <c r="K411" s="27"/>
      <c r="L411" s="27"/>
      <c r="M411" s="27"/>
    </row>
    <row r="412" spans="1:13" s="7" customFormat="1" ht="15.75" customHeight="1" x14ac:dyDescent="0.2">
      <c r="A412" s="94"/>
      <c r="B412" s="94"/>
      <c r="C412" s="95">
        <f>SUM(C410:C411)</f>
        <v>888284</v>
      </c>
      <c r="D412" s="95">
        <f t="shared" ref="D412" si="1095">SUM(D410:D411)</f>
        <v>575012</v>
      </c>
      <c r="E412" s="95">
        <f t="shared" ref="E412" si="1096">SUM(E410:E411)</f>
        <v>461665</v>
      </c>
      <c r="F412" s="95">
        <f t="shared" ref="F412" si="1097">SUM(F410:F411)</f>
        <v>113347</v>
      </c>
      <c r="G412" s="95">
        <f t="shared" ref="G412" si="1098">SUM(G410:G411)</f>
        <v>306099</v>
      </c>
      <c r="H412" s="95">
        <f t="shared" ref="H412" si="1099">SUM(H410:H411)</f>
        <v>0</v>
      </c>
      <c r="I412" s="95">
        <f t="shared" ref="I412" si="1100">SUM(I410:I411)</f>
        <v>0</v>
      </c>
      <c r="J412" s="95">
        <f t="shared" ref="J412" si="1101">SUM(J410:J411)</f>
        <v>7173</v>
      </c>
      <c r="K412" s="95">
        <f t="shared" ref="K412" si="1102">SUM(K410:K411)</f>
        <v>0</v>
      </c>
      <c r="L412" s="95">
        <f t="shared" ref="L412" si="1103">SUM(L410:L411)</f>
        <v>0</v>
      </c>
      <c r="M412" s="95">
        <f t="shared" ref="M412" si="1104">SUM(M410:M411)</f>
        <v>0</v>
      </c>
    </row>
    <row r="413" spans="1:13" s="58" customFormat="1" ht="25.5" customHeight="1" x14ac:dyDescent="0.2">
      <c r="A413" s="54" t="s">
        <v>56</v>
      </c>
      <c r="B413" s="55" t="s">
        <v>58</v>
      </c>
      <c r="C413" s="56">
        <f t="shared" si="1094"/>
        <v>660090</v>
      </c>
      <c r="D413" s="56">
        <f>SUM(E413:F413)</f>
        <v>531053</v>
      </c>
      <c r="E413" s="56">
        <v>429123</v>
      </c>
      <c r="F413" s="56">
        <v>101930</v>
      </c>
      <c r="G413" s="56">
        <v>124987</v>
      </c>
      <c r="H413" s="56"/>
      <c r="I413" s="56"/>
      <c r="J413" s="56">
        <v>4050</v>
      </c>
      <c r="K413" s="57"/>
      <c r="L413" s="57"/>
      <c r="M413" s="57"/>
    </row>
    <row r="414" spans="1:13" s="7" customFormat="1" ht="15.75" customHeight="1" x14ac:dyDescent="0.2">
      <c r="A414" s="25"/>
      <c r="B414" s="25"/>
      <c r="C414" s="27">
        <f>D414+G414+H414+I414+J414+K414+L414+M414</f>
        <v>16931</v>
      </c>
      <c r="D414" s="27">
        <f>SUM(E414,F414)</f>
        <v>11878</v>
      </c>
      <c r="E414" s="28">
        <v>9613</v>
      </c>
      <c r="F414" s="29">
        <v>2265</v>
      </c>
      <c r="G414" s="29">
        <v>5053</v>
      </c>
      <c r="H414" s="27"/>
      <c r="I414" s="27"/>
      <c r="J414" s="27"/>
      <c r="K414" s="27"/>
      <c r="L414" s="27"/>
      <c r="M414" s="27"/>
    </row>
    <row r="415" spans="1:13" s="7" customFormat="1" ht="15.75" customHeight="1" x14ac:dyDescent="0.2">
      <c r="A415" s="94"/>
      <c r="B415" s="94"/>
      <c r="C415" s="95">
        <f>SUM(C413:C414)</f>
        <v>677021</v>
      </c>
      <c r="D415" s="95">
        <f t="shared" ref="D415" si="1105">SUM(D413:D414)</f>
        <v>542931</v>
      </c>
      <c r="E415" s="95">
        <f t="shared" ref="E415" si="1106">SUM(E413:E414)</f>
        <v>438736</v>
      </c>
      <c r="F415" s="95">
        <f t="shared" ref="F415" si="1107">SUM(F413:F414)</f>
        <v>104195</v>
      </c>
      <c r="G415" s="95">
        <f t="shared" ref="G415" si="1108">SUM(G413:G414)</f>
        <v>130040</v>
      </c>
      <c r="H415" s="95">
        <f t="shared" ref="H415" si="1109">SUM(H413:H414)</f>
        <v>0</v>
      </c>
      <c r="I415" s="95">
        <f t="shared" ref="I415" si="1110">SUM(I413:I414)</f>
        <v>0</v>
      </c>
      <c r="J415" s="95">
        <f t="shared" ref="J415" si="1111">SUM(J413:J414)</f>
        <v>4050</v>
      </c>
      <c r="K415" s="95">
        <f t="shared" ref="K415" si="1112">SUM(K413:K414)</f>
        <v>0</v>
      </c>
      <c r="L415" s="95">
        <f t="shared" ref="L415" si="1113">SUM(L413:L414)</f>
        <v>0</v>
      </c>
      <c r="M415" s="95">
        <f t="shared" ref="M415" si="1114">SUM(M413:M414)</f>
        <v>0</v>
      </c>
    </row>
    <row r="416" spans="1:13" s="58" customFormat="1" ht="24" customHeight="1" x14ac:dyDescent="0.2">
      <c r="A416" s="54" t="s">
        <v>56</v>
      </c>
      <c r="B416" s="55" t="s">
        <v>59</v>
      </c>
      <c r="C416" s="56">
        <f t="shared" si="1094"/>
        <v>350564</v>
      </c>
      <c r="D416" s="56">
        <f t="shared" ref="D416:D527" si="1115">SUM(E416:F416)</f>
        <v>255064</v>
      </c>
      <c r="E416" s="56">
        <v>205974</v>
      </c>
      <c r="F416" s="56">
        <v>49090</v>
      </c>
      <c r="G416" s="56">
        <v>94300</v>
      </c>
      <c r="H416" s="56"/>
      <c r="I416" s="56"/>
      <c r="J416" s="56">
        <v>1200</v>
      </c>
      <c r="K416" s="57"/>
      <c r="L416" s="57"/>
      <c r="M416" s="57"/>
    </row>
    <row r="417" spans="1:18" s="7" customFormat="1" ht="15.75" customHeight="1" x14ac:dyDescent="0.2">
      <c r="A417" s="25"/>
      <c r="B417" s="25"/>
      <c r="C417" s="27">
        <f>D417+G417+H417+I417+J417+K417+L417+M417</f>
        <v>16718</v>
      </c>
      <c r="D417" s="27">
        <f>SUM(E417,F417)</f>
        <v>5002</v>
      </c>
      <c r="E417" s="28">
        <v>4049</v>
      </c>
      <c r="F417" s="29">
        <v>953</v>
      </c>
      <c r="G417" s="29">
        <v>11716</v>
      </c>
      <c r="H417" s="27"/>
      <c r="I417" s="27"/>
      <c r="J417" s="27"/>
      <c r="K417" s="27"/>
      <c r="L417" s="27"/>
      <c r="M417" s="27"/>
    </row>
    <row r="418" spans="1:18" s="7" customFormat="1" ht="15.75" customHeight="1" x14ac:dyDescent="0.2">
      <c r="A418" s="94"/>
      <c r="B418" s="94"/>
      <c r="C418" s="95">
        <f>SUM(C416:C417)</f>
        <v>367282</v>
      </c>
      <c r="D418" s="95">
        <f t="shared" ref="D418" si="1116">SUM(D416:D417)</f>
        <v>260066</v>
      </c>
      <c r="E418" s="95">
        <f t="shared" ref="E418" si="1117">SUM(E416:E417)</f>
        <v>210023</v>
      </c>
      <c r="F418" s="95">
        <f t="shared" ref="F418" si="1118">SUM(F416:F417)</f>
        <v>50043</v>
      </c>
      <c r="G418" s="95">
        <f t="shared" ref="G418" si="1119">SUM(G416:G417)</f>
        <v>106016</v>
      </c>
      <c r="H418" s="95">
        <f t="shared" ref="H418" si="1120">SUM(H416:H417)</f>
        <v>0</v>
      </c>
      <c r="I418" s="95">
        <f t="shared" ref="I418" si="1121">SUM(I416:I417)</f>
        <v>0</v>
      </c>
      <c r="J418" s="95">
        <f t="shared" ref="J418" si="1122">SUM(J416:J417)</f>
        <v>1200</v>
      </c>
      <c r="K418" s="95">
        <f t="shared" ref="K418" si="1123">SUM(K416:K417)</f>
        <v>0</v>
      </c>
      <c r="L418" s="95">
        <f t="shared" ref="L418" si="1124">SUM(L416:L417)</f>
        <v>0</v>
      </c>
      <c r="M418" s="95">
        <f t="shared" ref="M418" si="1125">SUM(M416:M417)</f>
        <v>0</v>
      </c>
    </row>
    <row r="419" spans="1:18" s="58" customFormat="1" ht="33.75" customHeight="1" x14ac:dyDescent="0.2">
      <c r="A419" s="54" t="s">
        <v>56</v>
      </c>
      <c r="B419" s="55" t="s">
        <v>60</v>
      </c>
      <c r="C419" s="56">
        <f t="shared" si="1094"/>
        <v>373537</v>
      </c>
      <c r="D419" s="56">
        <f t="shared" si="1115"/>
        <v>289106</v>
      </c>
      <c r="E419" s="56">
        <v>233317</v>
      </c>
      <c r="F419" s="56">
        <v>55789</v>
      </c>
      <c r="G419" s="56">
        <v>82231</v>
      </c>
      <c r="H419" s="56"/>
      <c r="I419" s="56"/>
      <c r="J419" s="56">
        <v>2200</v>
      </c>
      <c r="K419" s="57"/>
      <c r="L419" s="57"/>
      <c r="M419" s="57"/>
    </row>
    <row r="420" spans="1:18" s="7" customFormat="1" ht="15.75" customHeight="1" x14ac:dyDescent="0.2">
      <c r="A420" s="25"/>
      <c r="B420" s="25"/>
      <c r="C420" s="27">
        <f>D420+G420+H420+I420+J420+K420+L420+M420</f>
        <v>5994</v>
      </c>
      <c r="D420" s="27">
        <f>SUM(E420,F420)</f>
        <v>5994</v>
      </c>
      <c r="E420" s="28">
        <v>4849</v>
      </c>
      <c r="F420" s="29">
        <v>1145</v>
      </c>
      <c r="G420" s="29"/>
      <c r="H420" s="27"/>
      <c r="I420" s="27"/>
      <c r="J420" s="27"/>
      <c r="K420" s="27"/>
      <c r="L420" s="27"/>
      <c r="M420" s="27"/>
    </row>
    <row r="421" spans="1:18" s="7" customFormat="1" ht="15.75" customHeight="1" x14ac:dyDescent="0.2">
      <c r="A421" s="94"/>
      <c r="B421" s="94"/>
      <c r="C421" s="95">
        <f>SUM(C419:C420)</f>
        <v>379531</v>
      </c>
      <c r="D421" s="95">
        <f t="shared" ref="D421" si="1126">SUM(D419:D420)</f>
        <v>295100</v>
      </c>
      <c r="E421" s="95">
        <f t="shared" ref="E421" si="1127">SUM(E419:E420)</f>
        <v>238166</v>
      </c>
      <c r="F421" s="95">
        <f t="shared" ref="F421" si="1128">SUM(F419:F420)</f>
        <v>56934</v>
      </c>
      <c r="G421" s="95">
        <f t="shared" ref="G421" si="1129">SUM(G419:G420)</f>
        <v>82231</v>
      </c>
      <c r="H421" s="95">
        <f t="shared" ref="H421" si="1130">SUM(H419:H420)</f>
        <v>0</v>
      </c>
      <c r="I421" s="95">
        <f t="shared" ref="I421" si="1131">SUM(I419:I420)</f>
        <v>0</v>
      </c>
      <c r="J421" s="95">
        <f t="shared" ref="J421" si="1132">SUM(J419:J420)</f>
        <v>2200</v>
      </c>
      <c r="K421" s="95">
        <f t="shared" ref="K421" si="1133">SUM(K419:K420)</f>
        <v>0</v>
      </c>
      <c r="L421" s="95">
        <f t="shared" ref="L421" si="1134">SUM(L419:L420)</f>
        <v>0</v>
      </c>
      <c r="M421" s="95">
        <f t="shared" ref="M421" si="1135">SUM(M419:M420)</f>
        <v>0</v>
      </c>
    </row>
    <row r="422" spans="1:18" s="58" customFormat="1" ht="24" customHeight="1" x14ac:dyDescent="0.2">
      <c r="A422" s="54" t="s">
        <v>56</v>
      </c>
      <c r="B422" s="55" t="s">
        <v>61</v>
      </c>
      <c r="C422" s="56">
        <f t="shared" si="1094"/>
        <v>251387</v>
      </c>
      <c r="D422" s="56">
        <f t="shared" si="1115"/>
        <v>198426</v>
      </c>
      <c r="E422" s="56">
        <v>160147</v>
      </c>
      <c r="F422" s="56">
        <v>38279</v>
      </c>
      <c r="G422" s="56">
        <v>50961</v>
      </c>
      <c r="H422" s="56"/>
      <c r="I422" s="56"/>
      <c r="J422" s="56">
        <v>2000</v>
      </c>
      <c r="K422" s="57"/>
      <c r="L422" s="57"/>
      <c r="M422" s="57"/>
      <c r="R422" s="59"/>
    </row>
    <row r="423" spans="1:18" s="7" customFormat="1" ht="15.75" customHeight="1" x14ac:dyDescent="0.2">
      <c r="A423" s="25"/>
      <c r="B423" s="25"/>
      <c r="C423" s="27">
        <f>D423+G423+H423+I423+J423+K423+L423+M423</f>
        <v>4465</v>
      </c>
      <c r="D423" s="27">
        <f>SUM(E423,F423)</f>
        <v>3764</v>
      </c>
      <c r="E423" s="28">
        <v>3046</v>
      </c>
      <c r="F423" s="29">
        <v>718</v>
      </c>
      <c r="G423" s="29">
        <v>701</v>
      </c>
      <c r="H423" s="27"/>
      <c r="I423" s="27"/>
      <c r="J423" s="27"/>
      <c r="K423" s="27"/>
      <c r="L423" s="27"/>
      <c r="M423" s="27"/>
    </row>
    <row r="424" spans="1:18" s="7" customFormat="1" ht="15.75" customHeight="1" x14ac:dyDescent="0.2">
      <c r="A424" s="94"/>
      <c r="B424" s="94"/>
      <c r="C424" s="95">
        <f>SUM(C422:C423)</f>
        <v>255852</v>
      </c>
      <c r="D424" s="95">
        <f t="shared" ref="D424" si="1136">SUM(D422:D423)</f>
        <v>202190</v>
      </c>
      <c r="E424" s="95">
        <f t="shared" ref="E424" si="1137">SUM(E422:E423)</f>
        <v>163193</v>
      </c>
      <c r="F424" s="95">
        <f t="shared" ref="F424" si="1138">SUM(F422:F423)</f>
        <v>38997</v>
      </c>
      <c r="G424" s="95">
        <f t="shared" ref="G424" si="1139">SUM(G422:G423)</f>
        <v>51662</v>
      </c>
      <c r="H424" s="95">
        <f t="shared" ref="H424" si="1140">SUM(H422:H423)</f>
        <v>0</v>
      </c>
      <c r="I424" s="95">
        <f t="shared" ref="I424" si="1141">SUM(I422:I423)</f>
        <v>0</v>
      </c>
      <c r="J424" s="95">
        <f t="shared" ref="J424" si="1142">SUM(J422:J423)</f>
        <v>2000</v>
      </c>
      <c r="K424" s="95">
        <f t="shared" ref="K424" si="1143">SUM(K422:K423)</f>
        <v>0</v>
      </c>
      <c r="L424" s="95">
        <f t="shared" ref="L424" si="1144">SUM(L422:L423)</f>
        <v>0</v>
      </c>
      <c r="M424" s="95">
        <f t="shared" ref="M424" si="1145">SUM(M422:M423)</f>
        <v>0</v>
      </c>
    </row>
    <row r="425" spans="1:18" s="58" customFormat="1" ht="26.25" customHeight="1" x14ac:dyDescent="0.2">
      <c r="A425" s="54" t="s">
        <v>56</v>
      </c>
      <c r="B425" s="55" t="s">
        <v>203</v>
      </c>
      <c r="C425" s="56">
        <f>SUM(D425,G425,H425:M425)</f>
        <v>322774</v>
      </c>
      <c r="D425" s="56">
        <f>SUM(E425:F425)</f>
        <v>161552</v>
      </c>
      <c r="E425" s="56">
        <v>130231</v>
      </c>
      <c r="F425" s="56">
        <v>31321</v>
      </c>
      <c r="G425" s="56">
        <v>158372</v>
      </c>
      <c r="H425" s="56"/>
      <c r="I425" s="56"/>
      <c r="J425" s="56">
        <v>2850</v>
      </c>
      <c r="K425" s="56"/>
      <c r="L425" s="57"/>
      <c r="M425" s="57"/>
    </row>
    <row r="426" spans="1:18" s="7" customFormat="1" ht="15.75" customHeight="1" x14ac:dyDescent="0.2">
      <c r="A426" s="25"/>
      <c r="B426" s="25"/>
      <c r="C426" s="27">
        <f>D426+G426+H426+I426+J426+K426+L426+M426</f>
        <v>41250</v>
      </c>
      <c r="D426" s="27">
        <f>SUM(E426,F426)</f>
        <v>3243</v>
      </c>
      <c r="E426" s="28">
        <v>2626</v>
      </c>
      <c r="F426" s="29">
        <v>617</v>
      </c>
      <c r="G426" s="29">
        <v>38007</v>
      </c>
      <c r="H426" s="27"/>
      <c r="I426" s="27"/>
      <c r="J426" s="27"/>
      <c r="K426" s="27"/>
      <c r="L426" s="27"/>
      <c r="M426" s="27"/>
    </row>
    <row r="427" spans="1:18" s="7" customFormat="1" ht="15.75" customHeight="1" x14ac:dyDescent="0.2">
      <c r="A427" s="94"/>
      <c r="B427" s="94"/>
      <c r="C427" s="95">
        <f>SUM(C425:C426)</f>
        <v>364024</v>
      </c>
      <c r="D427" s="95">
        <f t="shared" ref="D427" si="1146">SUM(D425:D426)</f>
        <v>164795</v>
      </c>
      <c r="E427" s="95">
        <f t="shared" ref="E427" si="1147">SUM(E425:E426)</f>
        <v>132857</v>
      </c>
      <c r="F427" s="95">
        <f t="shared" ref="F427" si="1148">SUM(F425:F426)</f>
        <v>31938</v>
      </c>
      <c r="G427" s="95">
        <f t="shared" ref="G427" si="1149">SUM(G425:G426)</f>
        <v>196379</v>
      </c>
      <c r="H427" s="95">
        <f t="shared" ref="H427" si="1150">SUM(H425:H426)</f>
        <v>0</v>
      </c>
      <c r="I427" s="95">
        <f t="shared" ref="I427" si="1151">SUM(I425:I426)</f>
        <v>0</v>
      </c>
      <c r="J427" s="95">
        <f t="shared" ref="J427" si="1152">SUM(J425:J426)</f>
        <v>2850</v>
      </c>
      <c r="K427" s="95">
        <f t="shared" ref="K427" si="1153">SUM(K425:K426)</f>
        <v>0</v>
      </c>
      <c r="L427" s="95">
        <f t="shared" ref="L427" si="1154">SUM(L425:L426)</f>
        <v>0</v>
      </c>
      <c r="M427" s="95">
        <f t="shared" ref="M427" si="1155">SUM(M425:M426)</f>
        <v>0</v>
      </c>
    </row>
    <row r="428" spans="1:18" s="58" customFormat="1" ht="24.75" customHeight="1" x14ac:dyDescent="0.2">
      <c r="A428" s="54" t="s">
        <v>56</v>
      </c>
      <c r="B428" s="55" t="s">
        <v>155</v>
      </c>
      <c r="C428" s="56">
        <f>SUM(D428,G428,H428:M428)</f>
        <v>381085</v>
      </c>
      <c r="D428" s="56">
        <f>SUM(E428:F428)</f>
        <v>319972</v>
      </c>
      <c r="E428" s="56">
        <v>258898</v>
      </c>
      <c r="F428" s="56">
        <v>61074</v>
      </c>
      <c r="G428" s="56">
        <v>56613</v>
      </c>
      <c r="H428" s="56"/>
      <c r="I428" s="56"/>
      <c r="J428" s="56">
        <v>4500</v>
      </c>
      <c r="K428" s="57"/>
      <c r="L428" s="57"/>
      <c r="M428" s="57"/>
    </row>
    <row r="429" spans="1:18" s="7" customFormat="1" ht="15.75" customHeight="1" x14ac:dyDescent="0.2">
      <c r="A429" s="25"/>
      <c r="B429" s="25"/>
      <c r="C429" s="27">
        <f>D429+G429+H429+I429+J429+K429+L429+M429</f>
        <v>9970</v>
      </c>
      <c r="D429" s="27">
        <f>SUM(E429,F429)</f>
        <v>6114</v>
      </c>
      <c r="E429" s="28">
        <v>4948</v>
      </c>
      <c r="F429" s="29">
        <v>1166</v>
      </c>
      <c r="G429" s="29">
        <v>3856</v>
      </c>
      <c r="H429" s="27"/>
      <c r="I429" s="27"/>
      <c r="J429" s="27"/>
      <c r="K429" s="27"/>
      <c r="L429" s="27"/>
      <c r="M429" s="27"/>
    </row>
    <row r="430" spans="1:18" s="7" customFormat="1" ht="15.75" customHeight="1" x14ac:dyDescent="0.2">
      <c r="A430" s="94"/>
      <c r="B430" s="94"/>
      <c r="C430" s="95">
        <f>SUM(C428:C429)</f>
        <v>391055</v>
      </c>
      <c r="D430" s="95">
        <f t="shared" ref="D430" si="1156">SUM(D428:D429)</f>
        <v>326086</v>
      </c>
      <c r="E430" s="95">
        <f t="shared" ref="E430" si="1157">SUM(E428:E429)</f>
        <v>263846</v>
      </c>
      <c r="F430" s="95">
        <f t="shared" ref="F430" si="1158">SUM(F428:F429)</f>
        <v>62240</v>
      </c>
      <c r="G430" s="95">
        <f t="shared" ref="G430" si="1159">SUM(G428:G429)</f>
        <v>60469</v>
      </c>
      <c r="H430" s="95">
        <f t="shared" ref="H430" si="1160">SUM(H428:H429)</f>
        <v>0</v>
      </c>
      <c r="I430" s="95">
        <f t="shared" ref="I430" si="1161">SUM(I428:I429)</f>
        <v>0</v>
      </c>
      <c r="J430" s="95">
        <f t="shared" ref="J430" si="1162">SUM(J428:J429)</f>
        <v>4500</v>
      </c>
      <c r="K430" s="95">
        <f t="shared" ref="K430" si="1163">SUM(K428:K429)</f>
        <v>0</v>
      </c>
      <c r="L430" s="95">
        <f t="shared" ref="L430" si="1164">SUM(L428:L429)</f>
        <v>0</v>
      </c>
      <c r="M430" s="95">
        <f t="shared" ref="M430" si="1165">SUM(M428:M429)</f>
        <v>0</v>
      </c>
    </row>
    <row r="431" spans="1:18" s="58" customFormat="1" ht="15.75" customHeight="1" x14ac:dyDescent="0.2">
      <c r="A431" s="54" t="s">
        <v>62</v>
      </c>
      <c r="B431" s="55" t="s">
        <v>63</v>
      </c>
      <c r="C431" s="56">
        <f t="shared" si="1094"/>
        <v>981456</v>
      </c>
      <c r="D431" s="56">
        <f t="shared" si="1115"/>
        <v>719821</v>
      </c>
      <c r="E431" s="56">
        <v>581078</v>
      </c>
      <c r="F431" s="56">
        <v>138743</v>
      </c>
      <c r="G431" s="56">
        <v>234572</v>
      </c>
      <c r="H431" s="56"/>
      <c r="I431" s="56"/>
      <c r="J431" s="56">
        <v>27063</v>
      </c>
      <c r="K431" s="57"/>
      <c r="L431" s="57"/>
      <c r="M431" s="57"/>
    </row>
    <row r="432" spans="1:18" s="7" customFormat="1" ht="15.75" customHeight="1" x14ac:dyDescent="0.2">
      <c r="A432" s="25"/>
      <c r="B432" s="25"/>
      <c r="C432" s="27">
        <f>D432+G432+H432+I432+J432+K432+L432+M432</f>
        <v>4605</v>
      </c>
      <c r="D432" s="27">
        <f>SUM(E432,F432)</f>
        <v>1231</v>
      </c>
      <c r="E432" s="28">
        <v>1000</v>
      </c>
      <c r="F432" s="29">
        <v>231</v>
      </c>
      <c r="G432" s="29">
        <v>3381</v>
      </c>
      <c r="H432" s="27"/>
      <c r="I432" s="27"/>
      <c r="J432" s="27">
        <v>-20</v>
      </c>
      <c r="K432" s="27"/>
      <c r="L432" s="27">
        <v>13</v>
      </c>
      <c r="M432" s="27"/>
    </row>
    <row r="433" spans="1:13" s="7" customFormat="1" ht="15.75" customHeight="1" x14ac:dyDescent="0.2">
      <c r="A433" s="94"/>
      <c r="B433" s="94"/>
      <c r="C433" s="95">
        <f>SUM(C431:C432)</f>
        <v>986061</v>
      </c>
      <c r="D433" s="95">
        <f t="shared" ref="D433" si="1166">SUM(D431:D432)</f>
        <v>721052</v>
      </c>
      <c r="E433" s="95">
        <f t="shared" ref="E433" si="1167">SUM(E431:E432)</f>
        <v>582078</v>
      </c>
      <c r="F433" s="95">
        <f t="shared" ref="F433" si="1168">SUM(F431:F432)</f>
        <v>138974</v>
      </c>
      <c r="G433" s="95">
        <f t="shared" ref="G433" si="1169">SUM(G431:G432)</f>
        <v>237953</v>
      </c>
      <c r="H433" s="95">
        <f t="shared" ref="H433" si="1170">SUM(H431:H432)</f>
        <v>0</v>
      </c>
      <c r="I433" s="95">
        <f t="shared" ref="I433" si="1171">SUM(I431:I432)</f>
        <v>0</v>
      </c>
      <c r="J433" s="95">
        <f t="shared" ref="J433" si="1172">SUM(J431:J432)</f>
        <v>27043</v>
      </c>
      <c r="K433" s="95">
        <f t="shared" ref="K433" si="1173">SUM(K431:K432)</f>
        <v>0</v>
      </c>
      <c r="L433" s="95">
        <f t="shared" ref="L433" si="1174">SUM(L431:L432)</f>
        <v>13</v>
      </c>
      <c r="M433" s="95">
        <f t="shared" ref="M433" si="1175">SUM(M431:M432)</f>
        <v>0</v>
      </c>
    </row>
    <row r="434" spans="1:13" s="58" customFormat="1" ht="15.75" customHeight="1" x14ac:dyDescent="0.2">
      <c r="A434" s="54" t="s">
        <v>62</v>
      </c>
      <c r="B434" s="55" t="s">
        <v>64</v>
      </c>
      <c r="C434" s="56">
        <f t="shared" si="1094"/>
        <v>1547921</v>
      </c>
      <c r="D434" s="56">
        <f t="shared" si="1115"/>
        <v>1103413</v>
      </c>
      <c r="E434" s="56">
        <v>891670</v>
      </c>
      <c r="F434" s="56">
        <v>211743</v>
      </c>
      <c r="G434" s="56">
        <v>406598</v>
      </c>
      <c r="H434" s="56"/>
      <c r="I434" s="56"/>
      <c r="J434" s="56">
        <v>37910</v>
      </c>
      <c r="K434" s="57"/>
      <c r="L434" s="57"/>
      <c r="M434" s="57"/>
    </row>
    <row r="435" spans="1:13" s="7" customFormat="1" ht="15.75" customHeight="1" x14ac:dyDescent="0.2">
      <c r="A435" s="25"/>
      <c r="B435" s="25"/>
      <c r="C435" s="27">
        <f>D435+G435+H435+I435+J435+K435+L435+M435</f>
        <v>12054</v>
      </c>
      <c r="D435" s="27">
        <f>SUM(E435,F435)</f>
        <v>3087</v>
      </c>
      <c r="E435" s="28">
        <v>2400</v>
      </c>
      <c r="F435" s="29">
        <v>687</v>
      </c>
      <c r="G435" s="29">
        <v>8984</v>
      </c>
      <c r="H435" s="27"/>
      <c r="I435" s="27"/>
      <c r="J435" s="27">
        <v>-20</v>
      </c>
      <c r="K435" s="27"/>
      <c r="L435" s="27">
        <v>3</v>
      </c>
      <c r="M435" s="27"/>
    </row>
    <row r="436" spans="1:13" s="7" customFormat="1" ht="15.75" customHeight="1" x14ac:dyDescent="0.2">
      <c r="A436" s="94"/>
      <c r="B436" s="94"/>
      <c r="C436" s="95">
        <f>SUM(C434:C435)</f>
        <v>1559975</v>
      </c>
      <c r="D436" s="95">
        <f t="shared" ref="D436" si="1176">SUM(D434:D435)</f>
        <v>1106500</v>
      </c>
      <c r="E436" s="95">
        <f t="shared" ref="E436" si="1177">SUM(E434:E435)</f>
        <v>894070</v>
      </c>
      <c r="F436" s="95">
        <f t="shared" ref="F436" si="1178">SUM(F434:F435)</f>
        <v>212430</v>
      </c>
      <c r="G436" s="95">
        <f t="shared" ref="G436" si="1179">SUM(G434:G435)</f>
        <v>415582</v>
      </c>
      <c r="H436" s="95">
        <f t="shared" ref="H436" si="1180">SUM(H434:H435)</f>
        <v>0</v>
      </c>
      <c r="I436" s="95">
        <f t="shared" ref="I436" si="1181">SUM(I434:I435)</f>
        <v>0</v>
      </c>
      <c r="J436" s="95">
        <f t="shared" ref="J436" si="1182">SUM(J434:J435)</f>
        <v>37890</v>
      </c>
      <c r="K436" s="95">
        <f t="shared" ref="K436" si="1183">SUM(K434:K435)</f>
        <v>0</v>
      </c>
      <c r="L436" s="95">
        <f t="shared" ref="L436" si="1184">SUM(L434:L435)</f>
        <v>3</v>
      </c>
      <c r="M436" s="95">
        <f t="shared" ref="M436" si="1185">SUM(M434:M435)</f>
        <v>0</v>
      </c>
    </row>
    <row r="437" spans="1:13" s="58" customFormat="1" ht="15.75" customHeight="1" x14ac:dyDescent="0.2">
      <c r="A437" s="54" t="s">
        <v>62</v>
      </c>
      <c r="B437" s="55" t="s">
        <v>65</v>
      </c>
      <c r="C437" s="56">
        <f t="shared" si="1094"/>
        <v>677649</v>
      </c>
      <c r="D437" s="56">
        <f t="shared" si="1115"/>
        <v>475776</v>
      </c>
      <c r="E437" s="56">
        <v>384558</v>
      </c>
      <c r="F437" s="56">
        <v>91218</v>
      </c>
      <c r="G437" s="56">
        <v>157273</v>
      </c>
      <c r="H437" s="56"/>
      <c r="I437" s="56"/>
      <c r="J437" s="56">
        <v>44600</v>
      </c>
      <c r="K437" s="57"/>
      <c r="L437" s="57"/>
      <c r="M437" s="57"/>
    </row>
    <row r="438" spans="1:13" s="7" customFormat="1" ht="15.75" customHeight="1" x14ac:dyDescent="0.2">
      <c r="A438" s="25"/>
      <c r="B438" s="25"/>
      <c r="C438" s="27">
        <f>D438+G438+H438+I438+J438+K438+L438+M438</f>
        <v>3712</v>
      </c>
      <c r="D438" s="27">
        <f>SUM(E438,F438)</f>
        <v>0</v>
      </c>
      <c r="E438" s="28"/>
      <c r="F438" s="29"/>
      <c r="G438" s="29">
        <v>3732</v>
      </c>
      <c r="H438" s="27"/>
      <c r="I438" s="27"/>
      <c r="J438" s="27">
        <v>-20</v>
      </c>
      <c r="K438" s="27"/>
      <c r="L438" s="27"/>
      <c r="M438" s="27"/>
    </row>
    <row r="439" spans="1:13" s="7" customFormat="1" ht="15.75" customHeight="1" x14ac:dyDescent="0.2">
      <c r="A439" s="94"/>
      <c r="B439" s="94"/>
      <c r="C439" s="95">
        <f>SUM(C437:C438)</f>
        <v>681361</v>
      </c>
      <c r="D439" s="95">
        <f t="shared" ref="D439" si="1186">SUM(D437:D438)</f>
        <v>475776</v>
      </c>
      <c r="E439" s="95">
        <f t="shared" ref="E439" si="1187">SUM(E437:E438)</f>
        <v>384558</v>
      </c>
      <c r="F439" s="95">
        <f t="shared" ref="F439" si="1188">SUM(F437:F438)</f>
        <v>91218</v>
      </c>
      <c r="G439" s="95">
        <f t="shared" ref="G439" si="1189">SUM(G437:G438)</f>
        <v>161005</v>
      </c>
      <c r="H439" s="95">
        <f t="shared" ref="H439" si="1190">SUM(H437:H438)</f>
        <v>0</v>
      </c>
      <c r="I439" s="95">
        <f t="shared" ref="I439" si="1191">SUM(I437:I438)</f>
        <v>0</v>
      </c>
      <c r="J439" s="95">
        <f t="shared" ref="J439" si="1192">SUM(J437:J438)</f>
        <v>44580</v>
      </c>
      <c r="K439" s="95">
        <f t="shared" ref="K439" si="1193">SUM(K437:K438)</f>
        <v>0</v>
      </c>
      <c r="L439" s="95">
        <f t="shared" ref="L439" si="1194">SUM(L437:L438)</f>
        <v>0</v>
      </c>
      <c r="M439" s="95">
        <f t="shared" ref="M439" si="1195">SUM(M437:M438)</f>
        <v>0</v>
      </c>
    </row>
    <row r="440" spans="1:13" s="58" customFormat="1" ht="15.75" customHeight="1" x14ac:dyDescent="0.2">
      <c r="A440" s="54" t="s">
        <v>62</v>
      </c>
      <c r="B440" s="55" t="s">
        <v>181</v>
      </c>
      <c r="C440" s="56">
        <f t="shared" si="1094"/>
        <v>289874</v>
      </c>
      <c r="D440" s="56">
        <f t="shared" si="1115"/>
        <v>228282</v>
      </c>
      <c r="E440" s="56">
        <v>184305</v>
      </c>
      <c r="F440" s="56">
        <v>43977</v>
      </c>
      <c r="G440" s="56">
        <v>58541</v>
      </c>
      <c r="H440" s="56"/>
      <c r="I440" s="56"/>
      <c r="J440" s="56">
        <v>3051</v>
      </c>
      <c r="K440" s="57"/>
      <c r="L440" s="57"/>
      <c r="M440" s="57"/>
    </row>
    <row r="441" spans="1:13" s="7" customFormat="1" ht="15.75" customHeight="1" x14ac:dyDescent="0.2">
      <c r="A441" s="25"/>
      <c r="B441" s="25"/>
      <c r="C441" s="27">
        <f>D441+G441+H441+I441+J441+K441+L441+M441</f>
        <v>10697</v>
      </c>
      <c r="D441" s="27">
        <f>SUM(E441,F441)</f>
        <v>7544</v>
      </c>
      <c r="E441" s="28">
        <v>6088</v>
      </c>
      <c r="F441" s="29">
        <v>1456</v>
      </c>
      <c r="G441" s="29">
        <v>3153</v>
      </c>
      <c r="H441" s="27"/>
      <c r="I441" s="27"/>
      <c r="J441" s="27"/>
      <c r="K441" s="27"/>
      <c r="L441" s="27"/>
      <c r="M441" s="27"/>
    </row>
    <row r="442" spans="1:13" s="7" customFormat="1" ht="15.75" customHeight="1" x14ac:dyDescent="0.2">
      <c r="A442" s="94"/>
      <c r="B442" s="94"/>
      <c r="C442" s="95">
        <f>SUM(C440:C441)</f>
        <v>300571</v>
      </c>
      <c r="D442" s="95">
        <f t="shared" ref="D442" si="1196">SUM(D440:D441)</f>
        <v>235826</v>
      </c>
      <c r="E442" s="95">
        <f t="shared" ref="E442" si="1197">SUM(E440:E441)</f>
        <v>190393</v>
      </c>
      <c r="F442" s="95">
        <f t="shared" ref="F442" si="1198">SUM(F440:F441)</f>
        <v>45433</v>
      </c>
      <c r="G442" s="95">
        <f t="shared" ref="G442" si="1199">SUM(G440:G441)</f>
        <v>61694</v>
      </c>
      <c r="H442" s="95">
        <f t="shared" ref="H442" si="1200">SUM(H440:H441)</f>
        <v>0</v>
      </c>
      <c r="I442" s="95">
        <f t="shared" ref="I442" si="1201">SUM(I440:I441)</f>
        <v>0</v>
      </c>
      <c r="J442" s="95">
        <f t="shared" ref="J442" si="1202">SUM(J440:J441)</f>
        <v>3051</v>
      </c>
      <c r="K442" s="95">
        <f t="shared" ref="K442" si="1203">SUM(K440:K441)</f>
        <v>0</v>
      </c>
      <c r="L442" s="95">
        <f t="shared" ref="L442" si="1204">SUM(L440:L441)</f>
        <v>0</v>
      </c>
      <c r="M442" s="95">
        <f t="shared" ref="M442" si="1205">SUM(M440:M441)</f>
        <v>0</v>
      </c>
    </row>
    <row r="443" spans="1:13" s="58" customFormat="1" ht="15.75" customHeight="1" x14ac:dyDescent="0.2">
      <c r="A443" s="54" t="s">
        <v>62</v>
      </c>
      <c r="B443" s="55" t="s">
        <v>66</v>
      </c>
      <c r="C443" s="56">
        <f t="shared" si="1094"/>
        <v>304010</v>
      </c>
      <c r="D443" s="56">
        <f t="shared" si="1115"/>
        <v>216479</v>
      </c>
      <c r="E443" s="56">
        <v>174755</v>
      </c>
      <c r="F443" s="56">
        <v>41724</v>
      </c>
      <c r="G443" s="56">
        <v>76147</v>
      </c>
      <c r="H443" s="56"/>
      <c r="I443" s="56"/>
      <c r="J443" s="56">
        <v>11384</v>
      </c>
      <c r="K443" s="57"/>
      <c r="L443" s="57"/>
      <c r="M443" s="57"/>
    </row>
    <row r="444" spans="1:13" s="7" customFormat="1" ht="15.75" customHeight="1" x14ac:dyDescent="0.2">
      <c r="A444" s="25"/>
      <c r="B444" s="25"/>
      <c r="C444" s="27">
        <f>D444+G444+H444+I444+J444+K444+L444+M444</f>
        <v>-11559</v>
      </c>
      <c r="D444" s="27">
        <f>SUM(E444,F444)</f>
        <v>0</v>
      </c>
      <c r="E444" s="28"/>
      <c r="F444" s="29"/>
      <c r="G444" s="29">
        <v>-11561</v>
      </c>
      <c r="H444" s="27"/>
      <c r="I444" s="27"/>
      <c r="J444" s="27"/>
      <c r="K444" s="27"/>
      <c r="L444" s="27">
        <v>2</v>
      </c>
      <c r="M444" s="27"/>
    </row>
    <row r="445" spans="1:13" s="7" customFormat="1" ht="15.75" customHeight="1" x14ac:dyDescent="0.2">
      <c r="A445" s="94"/>
      <c r="B445" s="94"/>
      <c r="C445" s="95">
        <f>SUM(C443:C444)</f>
        <v>292451</v>
      </c>
      <c r="D445" s="95">
        <f t="shared" ref="D445" si="1206">SUM(D443:D444)</f>
        <v>216479</v>
      </c>
      <c r="E445" s="95">
        <f t="shared" ref="E445" si="1207">SUM(E443:E444)</f>
        <v>174755</v>
      </c>
      <c r="F445" s="95">
        <f t="shared" ref="F445" si="1208">SUM(F443:F444)</f>
        <v>41724</v>
      </c>
      <c r="G445" s="95">
        <f t="shared" ref="G445" si="1209">SUM(G443:G444)</f>
        <v>64586</v>
      </c>
      <c r="H445" s="95">
        <f t="shared" ref="H445" si="1210">SUM(H443:H444)</f>
        <v>0</v>
      </c>
      <c r="I445" s="95">
        <f t="shared" ref="I445" si="1211">SUM(I443:I444)</f>
        <v>0</v>
      </c>
      <c r="J445" s="95">
        <f t="shared" ref="J445" si="1212">SUM(J443:J444)</f>
        <v>11384</v>
      </c>
      <c r="K445" s="95">
        <f t="shared" ref="K445" si="1213">SUM(K443:K444)</f>
        <v>0</v>
      </c>
      <c r="L445" s="95">
        <f t="shared" ref="L445" si="1214">SUM(L443:L444)</f>
        <v>2</v>
      </c>
      <c r="M445" s="95">
        <f t="shared" ref="M445" si="1215">SUM(M443:M444)</f>
        <v>0</v>
      </c>
    </row>
    <row r="446" spans="1:13" s="58" customFormat="1" ht="15.75" customHeight="1" x14ac:dyDescent="0.2">
      <c r="A446" s="54" t="s">
        <v>62</v>
      </c>
      <c r="B446" s="55"/>
      <c r="C446" s="56">
        <f t="shared" si="1094"/>
        <v>0</v>
      </c>
      <c r="D446" s="56">
        <f t="shared" si="1115"/>
        <v>0</v>
      </c>
      <c r="E446" s="56"/>
      <c r="F446" s="56"/>
      <c r="G446" s="56"/>
      <c r="H446" s="56"/>
      <c r="I446" s="56"/>
      <c r="J446" s="56"/>
      <c r="K446" s="57"/>
      <c r="L446" s="57"/>
      <c r="M446" s="57"/>
    </row>
    <row r="447" spans="1:13" s="7" customFormat="1" ht="15.75" customHeight="1" x14ac:dyDescent="0.2">
      <c r="A447" s="25"/>
      <c r="B447" s="25"/>
      <c r="C447" s="27">
        <f>D447+G447+H447+I447+J447+K447+L447+M447</f>
        <v>0</v>
      </c>
      <c r="D447" s="27">
        <f>SUM(E447,F447)</f>
        <v>0</v>
      </c>
      <c r="E447" s="28"/>
      <c r="F447" s="29"/>
      <c r="G447" s="29"/>
      <c r="H447" s="27"/>
      <c r="I447" s="27"/>
      <c r="J447" s="27"/>
      <c r="K447" s="27"/>
      <c r="L447" s="27"/>
      <c r="M447" s="27"/>
    </row>
    <row r="448" spans="1:13" s="7" customFormat="1" ht="15.75" customHeight="1" x14ac:dyDescent="0.2">
      <c r="A448" s="94"/>
      <c r="B448" s="94"/>
      <c r="C448" s="95">
        <f>SUM(C446:C447)</f>
        <v>0</v>
      </c>
      <c r="D448" s="95">
        <f t="shared" ref="D448" si="1216">SUM(D446:D447)</f>
        <v>0</v>
      </c>
      <c r="E448" s="95">
        <f t="shared" ref="E448" si="1217">SUM(E446:E447)</f>
        <v>0</v>
      </c>
      <c r="F448" s="95">
        <f t="shared" ref="F448" si="1218">SUM(F446:F447)</f>
        <v>0</v>
      </c>
      <c r="G448" s="95">
        <f t="shared" ref="G448" si="1219">SUM(G446:G447)</f>
        <v>0</v>
      </c>
      <c r="H448" s="95">
        <f t="shared" ref="H448" si="1220">SUM(H446:H447)</f>
        <v>0</v>
      </c>
      <c r="I448" s="95">
        <f t="shared" ref="I448" si="1221">SUM(I446:I447)</f>
        <v>0</v>
      </c>
      <c r="J448" s="95">
        <f t="shared" ref="J448" si="1222">SUM(J446:J447)</f>
        <v>0</v>
      </c>
      <c r="K448" s="95">
        <f t="shared" ref="K448" si="1223">SUM(K446:K447)</f>
        <v>0</v>
      </c>
      <c r="L448" s="95">
        <f t="shared" ref="L448" si="1224">SUM(L446:L447)</f>
        <v>0</v>
      </c>
      <c r="M448" s="95">
        <f t="shared" ref="M448" si="1225">SUM(M446:M447)</f>
        <v>0</v>
      </c>
    </row>
    <row r="449" spans="1:13" s="58" customFormat="1" ht="15.75" customHeight="1" x14ac:dyDescent="0.2">
      <c r="A449" s="54" t="s">
        <v>62</v>
      </c>
      <c r="B449" s="55" t="s">
        <v>67</v>
      </c>
      <c r="C449" s="56">
        <f t="shared" si="1094"/>
        <v>637803</v>
      </c>
      <c r="D449" s="56">
        <f t="shared" si="1115"/>
        <v>470879</v>
      </c>
      <c r="E449" s="56">
        <v>380596</v>
      </c>
      <c r="F449" s="56">
        <v>90283</v>
      </c>
      <c r="G449" s="56">
        <v>160872</v>
      </c>
      <c r="H449" s="56"/>
      <c r="I449" s="56"/>
      <c r="J449" s="56">
        <v>6052</v>
      </c>
      <c r="K449" s="56"/>
      <c r="L449" s="57"/>
      <c r="M449" s="57"/>
    </row>
    <row r="450" spans="1:13" s="7" customFormat="1" ht="15.75" customHeight="1" x14ac:dyDescent="0.2">
      <c r="A450" s="25"/>
      <c r="B450" s="25"/>
      <c r="C450" s="27">
        <f>D450+G450+H450+I450+J450+K450+L450+M450</f>
        <v>7550</v>
      </c>
      <c r="D450" s="27">
        <f>SUM(E450,F450)</f>
        <v>4880</v>
      </c>
      <c r="E450" s="28">
        <v>3949</v>
      </c>
      <c r="F450" s="29">
        <v>931</v>
      </c>
      <c r="G450" s="29">
        <v>2670</v>
      </c>
      <c r="H450" s="27"/>
      <c r="I450" s="27"/>
      <c r="J450" s="27"/>
      <c r="K450" s="27"/>
      <c r="L450" s="27"/>
      <c r="M450" s="27"/>
    </row>
    <row r="451" spans="1:13" s="7" customFormat="1" ht="15.75" customHeight="1" x14ac:dyDescent="0.2">
      <c r="A451" s="94"/>
      <c r="B451" s="94"/>
      <c r="C451" s="95">
        <f>SUM(C449:C450)</f>
        <v>645353</v>
      </c>
      <c r="D451" s="95">
        <f t="shared" ref="D451" si="1226">SUM(D449:D450)</f>
        <v>475759</v>
      </c>
      <c r="E451" s="95">
        <f t="shared" ref="E451" si="1227">SUM(E449:E450)</f>
        <v>384545</v>
      </c>
      <c r="F451" s="95">
        <f t="shared" ref="F451" si="1228">SUM(F449:F450)</f>
        <v>91214</v>
      </c>
      <c r="G451" s="95">
        <f t="shared" ref="G451" si="1229">SUM(G449:G450)</f>
        <v>163542</v>
      </c>
      <c r="H451" s="95">
        <f t="shared" ref="H451" si="1230">SUM(H449:H450)</f>
        <v>0</v>
      </c>
      <c r="I451" s="95">
        <f t="shared" ref="I451" si="1231">SUM(I449:I450)</f>
        <v>0</v>
      </c>
      <c r="J451" s="95">
        <f t="shared" ref="J451" si="1232">SUM(J449:J450)</f>
        <v>6052</v>
      </c>
      <c r="K451" s="95">
        <f t="shared" ref="K451" si="1233">SUM(K449:K450)</f>
        <v>0</v>
      </c>
      <c r="L451" s="95">
        <f t="shared" ref="L451" si="1234">SUM(L449:L450)</f>
        <v>0</v>
      </c>
      <c r="M451" s="95">
        <f t="shared" ref="M451" si="1235">SUM(M449:M450)</f>
        <v>0</v>
      </c>
    </row>
    <row r="452" spans="1:13" s="58" customFormat="1" ht="15.75" customHeight="1" x14ac:dyDescent="0.2">
      <c r="A452" s="54" t="s">
        <v>62</v>
      </c>
      <c r="B452" s="55" t="s">
        <v>68</v>
      </c>
      <c r="C452" s="56">
        <f t="shared" si="1094"/>
        <v>370188</v>
      </c>
      <c r="D452" s="56">
        <f t="shared" si="1115"/>
        <v>261810</v>
      </c>
      <c r="E452" s="56">
        <v>211353</v>
      </c>
      <c r="F452" s="56">
        <v>50457</v>
      </c>
      <c r="G452" s="56">
        <v>102775</v>
      </c>
      <c r="H452" s="56"/>
      <c r="I452" s="56"/>
      <c r="J452" s="56">
        <v>5603</v>
      </c>
      <c r="K452" s="56"/>
      <c r="L452" s="57"/>
      <c r="M452" s="57"/>
    </row>
    <row r="453" spans="1:13" s="7" customFormat="1" ht="15.75" customHeight="1" x14ac:dyDescent="0.2">
      <c r="A453" s="25"/>
      <c r="B453" s="25"/>
      <c r="C453" s="27">
        <f>D453+G453+H453+I453+J453+K453+L453+M453</f>
        <v>1855</v>
      </c>
      <c r="D453" s="27">
        <f>SUM(E453,F453)</f>
        <v>1593</v>
      </c>
      <c r="E453" s="28">
        <v>1288</v>
      </c>
      <c r="F453" s="29">
        <v>305</v>
      </c>
      <c r="G453" s="29">
        <v>261</v>
      </c>
      <c r="H453" s="27"/>
      <c r="I453" s="27"/>
      <c r="J453" s="27"/>
      <c r="K453" s="27"/>
      <c r="L453" s="27">
        <v>1</v>
      </c>
      <c r="M453" s="27"/>
    </row>
    <row r="454" spans="1:13" s="7" customFormat="1" ht="15.75" customHeight="1" x14ac:dyDescent="0.2">
      <c r="A454" s="94"/>
      <c r="B454" s="94"/>
      <c r="C454" s="95">
        <f>SUM(C452:C453)</f>
        <v>372043</v>
      </c>
      <c r="D454" s="95">
        <f t="shared" ref="D454" si="1236">SUM(D452:D453)</f>
        <v>263403</v>
      </c>
      <c r="E454" s="95">
        <f t="shared" ref="E454" si="1237">SUM(E452:E453)</f>
        <v>212641</v>
      </c>
      <c r="F454" s="95">
        <f t="shared" ref="F454" si="1238">SUM(F452:F453)</f>
        <v>50762</v>
      </c>
      <c r="G454" s="95">
        <f t="shared" ref="G454" si="1239">SUM(G452:G453)</f>
        <v>103036</v>
      </c>
      <c r="H454" s="95">
        <f t="shared" ref="H454" si="1240">SUM(H452:H453)</f>
        <v>0</v>
      </c>
      <c r="I454" s="95">
        <f t="shared" ref="I454" si="1241">SUM(I452:I453)</f>
        <v>0</v>
      </c>
      <c r="J454" s="95">
        <f t="shared" ref="J454" si="1242">SUM(J452:J453)</f>
        <v>5603</v>
      </c>
      <c r="K454" s="95">
        <f t="shared" ref="K454" si="1243">SUM(K452:K453)</f>
        <v>0</v>
      </c>
      <c r="L454" s="95">
        <f t="shared" ref="L454" si="1244">SUM(L452:L453)</f>
        <v>1</v>
      </c>
      <c r="M454" s="95">
        <f t="shared" ref="M454" si="1245">SUM(M452:M453)</f>
        <v>0</v>
      </c>
    </row>
    <row r="455" spans="1:13" s="58" customFormat="1" ht="15.75" customHeight="1" x14ac:dyDescent="0.2">
      <c r="A455" s="54" t="s">
        <v>62</v>
      </c>
      <c r="B455" s="55" t="s">
        <v>69</v>
      </c>
      <c r="C455" s="56">
        <f t="shared" si="1094"/>
        <v>337917</v>
      </c>
      <c r="D455" s="56">
        <f t="shared" si="1115"/>
        <v>232441</v>
      </c>
      <c r="E455" s="56">
        <v>187589</v>
      </c>
      <c r="F455" s="56">
        <v>44852</v>
      </c>
      <c r="G455" s="56">
        <v>99618</v>
      </c>
      <c r="H455" s="56"/>
      <c r="I455" s="56"/>
      <c r="J455" s="56">
        <v>5858</v>
      </c>
      <c r="K455" s="56"/>
      <c r="L455" s="57"/>
      <c r="M455" s="57"/>
    </row>
    <row r="456" spans="1:13" s="7" customFormat="1" ht="15.75" customHeight="1" x14ac:dyDescent="0.2">
      <c r="A456" s="25"/>
      <c r="B456" s="25"/>
      <c r="C456" s="27">
        <f>D456+G456+H456+I456+J456+K456+L456+M456</f>
        <v>737</v>
      </c>
      <c r="D456" s="27">
        <f>SUM(E456,F456)</f>
        <v>734</v>
      </c>
      <c r="E456" s="28">
        <v>594</v>
      </c>
      <c r="F456" s="29">
        <v>140</v>
      </c>
      <c r="G456" s="29">
        <v>-3500</v>
      </c>
      <c r="H456" s="27"/>
      <c r="I456" s="27"/>
      <c r="J456" s="27">
        <v>3500</v>
      </c>
      <c r="K456" s="27"/>
      <c r="L456" s="27">
        <v>3</v>
      </c>
      <c r="M456" s="27"/>
    </row>
    <row r="457" spans="1:13" s="7" customFormat="1" ht="15.75" customHeight="1" x14ac:dyDescent="0.2">
      <c r="A457" s="94"/>
      <c r="B457" s="94"/>
      <c r="C457" s="95">
        <f>SUM(C455:C456)</f>
        <v>338654</v>
      </c>
      <c r="D457" s="95">
        <f t="shared" ref="D457" si="1246">SUM(D455:D456)</f>
        <v>233175</v>
      </c>
      <c r="E457" s="95">
        <f t="shared" ref="E457" si="1247">SUM(E455:E456)</f>
        <v>188183</v>
      </c>
      <c r="F457" s="95">
        <f t="shared" ref="F457" si="1248">SUM(F455:F456)</f>
        <v>44992</v>
      </c>
      <c r="G457" s="95">
        <f t="shared" ref="G457" si="1249">SUM(G455:G456)</f>
        <v>96118</v>
      </c>
      <c r="H457" s="95">
        <f t="shared" ref="H457" si="1250">SUM(H455:H456)</f>
        <v>0</v>
      </c>
      <c r="I457" s="95">
        <f t="shared" ref="I457" si="1251">SUM(I455:I456)</f>
        <v>0</v>
      </c>
      <c r="J457" s="95">
        <f t="shared" ref="J457" si="1252">SUM(J455:J456)</f>
        <v>9358</v>
      </c>
      <c r="K457" s="95">
        <f t="shared" ref="K457" si="1253">SUM(K455:K456)</f>
        <v>0</v>
      </c>
      <c r="L457" s="95">
        <f t="shared" ref="L457" si="1254">SUM(L455:L456)</f>
        <v>3</v>
      </c>
      <c r="M457" s="95">
        <f t="shared" ref="M457" si="1255">SUM(M455:M456)</f>
        <v>0</v>
      </c>
    </row>
    <row r="458" spans="1:13" s="58" customFormat="1" ht="15.75" customHeight="1" x14ac:dyDescent="0.2">
      <c r="A458" s="54" t="s">
        <v>62</v>
      </c>
      <c r="B458" s="55" t="s">
        <v>79</v>
      </c>
      <c r="C458" s="56">
        <f>SUM(D458,G458,H458:M458)</f>
        <v>544420</v>
      </c>
      <c r="D458" s="56">
        <f>SUM(E458:F458)</f>
        <v>410295</v>
      </c>
      <c r="E458" s="56">
        <v>331172</v>
      </c>
      <c r="F458" s="56">
        <v>79123</v>
      </c>
      <c r="G458" s="56">
        <v>61625</v>
      </c>
      <c r="H458" s="56"/>
      <c r="I458" s="56"/>
      <c r="J458" s="56">
        <v>72500</v>
      </c>
      <c r="K458" s="56"/>
      <c r="L458" s="57"/>
      <c r="M458" s="57"/>
    </row>
    <row r="459" spans="1:13" s="7" customFormat="1" ht="15.75" customHeight="1" x14ac:dyDescent="0.2">
      <c r="A459" s="25"/>
      <c r="B459" s="25"/>
      <c r="C459" s="27">
        <f>D459+G459+H459+I459+J459+K459+L459+M459</f>
        <v>-61143</v>
      </c>
      <c r="D459" s="27">
        <f>SUM(E459,F459)</f>
        <v>8855</v>
      </c>
      <c r="E459" s="28">
        <v>7165</v>
      </c>
      <c r="F459" s="29">
        <v>1690</v>
      </c>
      <c r="G459" s="29">
        <v>2500</v>
      </c>
      <c r="H459" s="27"/>
      <c r="I459" s="27"/>
      <c r="J459" s="27">
        <v>-72500</v>
      </c>
      <c r="K459" s="27"/>
      <c r="L459" s="27">
        <v>2</v>
      </c>
      <c r="M459" s="27"/>
    </row>
    <row r="460" spans="1:13" s="7" customFormat="1" ht="15.75" customHeight="1" x14ac:dyDescent="0.2">
      <c r="A460" s="94"/>
      <c r="B460" s="94"/>
      <c r="C460" s="95">
        <f>SUM(C458:C459)</f>
        <v>483277</v>
      </c>
      <c r="D460" s="95">
        <f t="shared" ref="D460" si="1256">SUM(D458:D459)</f>
        <v>419150</v>
      </c>
      <c r="E460" s="95">
        <f t="shared" ref="E460" si="1257">SUM(E458:E459)</f>
        <v>338337</v>
      </c>
      <c r="F460" s="95">
        <f t="shared" ref="F460" si="1258">SUM(F458:F459)</f>
        <v>80813</v>
      </c>
      <c r="G460" s="95">
        <f t="shared" ref="G460" si="1259">SUM(G458:G459)</f>
        <v>64125</v>
      </c>
      <c r="H460" s="95">
        <f t="shared" ref="H460" si="1260">SUM(H458:H459)</f>
        <v>0</v>
      </c>
      <c r="I460" s="95">
        <f t="shared" ref="I460:K460" si="1261">SUM(I458:I459)</f>
        <v>0</v>
      </c>
      <c r="J460" s="95">
        <f t="shared" si="1261"/>
        <v>0</v>
      </c>
      <c r="K460" s="95">
        <f t="shared" si="1261"/>
        <v>0</v>
      </c>
      <c r="L460" s="95">
        <f t="shared" ref="L460" si="1262">SUM(L458:L459)</f>
        <v>2</v>
      </c>
      <c r="M460" s="95">
        <f t="shared" ref="M460" si="1263">SUM(M458:M459)</f>
        <v>0</v>
      </c>
    </row>
    <row r="461" spans="1:13" s="58" customFormat="1" ht="24" customHeight="1" x14ac:dyDescent="0.2">
      <c r="A461" s="54" t="s">
        <v>62</v>
      </c>
      <c r="B461" s="55" t="s">
        <v>179</v>
      </c>
      <c r="C461" s="56">
        <f>SUM(D461,G461,H461:M461)</f>
        <v>943651</v>
      </c>
      <c r="D461" s="56">
        <f>SUM(E461:F461)</f>
        <v>687524</v>
      </c>
      <c r="E461" s="56">
        <v>555648</v>
      </c>
      <c r="F461" s="56">
        <v>131876</v>
      </c>
      <c r="G461" s="56">
        <v>188889</v>
      </c>
      <c r="H461" s="56"/>
      <c r="I461" s="56"/>
      <c r="J461" s="56">
        <v>27238</v>
      </c>
      <c r="K461" s="56">
        <v>40000</v>
      </c>
      <c r="L461" s="57"/>
      <c r="M461" s="57"/>
    </row>
    <row r="462" spans="1:13" s="7" customFormat="1" ht="15.75" customHeight="1" x14ac:dyDescent="0.2">
      <c r="A462" s="25"/>
      <c r="B462" s="25"/>
      <c r="C462" s="27">
        <f>D462+G462+H462+I462+J462+K462+L462+M462</f>
        <v>5405</v>
      </c>
      <c r="D462" s="27">
        <f>SUM(E462,F462)</f>
        <v>5411</v>
      </c>
      <c r="E462" s="28">
        <v>4378</v>
      </c>
      <c r="F462" s="29">
        <v>1033</v>
      </c>
      <c r="G462" s="29"/>
      <c r="H462" s="27"/>
      <c r="I462" s="27"/>
      <c r="J462" s="27">
        <v>-10</v>
      </c>
      <c r="K462" s="27"/>
      <c r="L462" s="27">
        <v>4</v>
      </c>
      <c r="M462" s="27"/>
    </row>
    <row r="463" spans="1:13" s="7" customFormat="1" ht="15.75" customHeight="1" x14ac:dyDescent="0.2">
      <c r="A463" s="94"/>
      <c r="B463" s="94"/>
      <c r="C463" s="95">
        <f>SUM(C461:C462)</f>
        <v>949056</v>
      </c>
      <c r="D463" s="95">
        <f t="shared" ref="D463" si="1264">SUM(D461:D462)</f>
        <v>692935</v>
      </c>
      <c r="E463" s="95">
        <f t="shared" ref="E463" si="1265">SUM(E461:E462)</f>
        <v>560026</v>
      </c>
      <c r="F463" s="95">
        <f t="shared" ref="F463" si="1266">SUM(F461:F462)</f>
        <v>132909</v>
      </c>
      <c r="G463" s="95">
        <f t="shared" ref="G463" si="1267">SUM(G461:G462)</f>
        <v>188889</v>
      </c>
      <c r="H463" s="95">
        <f t="shared" ref="H463" si="1268">SUM(H461:H462)</f>
        <v>0</v>
      </c>
      <c r="I463" s="95">
        <f t="shared" ref="I463" si="1269">SUM(I461:I462)</f>
        <v>0</v>
      </c>
      <c r="J463" s="95">
        <f t="shared" ref="J463" si="1270">SUM(J461:J462)</f>
        <v>27228</v>
      </c>
      <c r="K463" s="95">
        <f t="shared" ref="K463" si="1271">SUM(K461:K462)</f>
        <v>40000</v>
      </c>
      <c r="L463" s="95">
        <f t="shared" ref="L463" si="1272">SUM(L461:L462)</f>
        <v>4</v>
      </c>
      <c r="M463" s="95">
        <f t="shared" ref="M463" si="1273">SUM(M461:M462)</f>
        <v>0</v>
      </c>
    </row>
    <row r="464" spans="1:13" s="58" customFormat="1" ht="15.75" customHeight="1" x14ac:dyDescent="0.2">
      <c r="A464" s="54" t="s">
        <v>70</v>
      </c>
      <c r="B464" s="55" t="s">
        <v>71</v>
      </c>
      <c r="C464" s="56">
        <f t="shared" si="1094"/>
        <v>470461</v>
      </c>
      <c r="D464" s="56">
        <f t="shared" si="1115"/>
        <v>378906</v>
      </c>
      <c r="E464" s="56">
        <v>305975</v>
      </c>
      <c r="F464" s="56">
        <v>72931</v>
      </c>
      <c r="G464" s="56">
        <v>80910</v>
      </c>
      <c r="H464" s="56"/>
      <c r="I464" s="56"/>
      <c r="J464" s="56">
        <v>10500</v>
      </c>
      <c r="K464" s="57"/>
      <c r="L464" s="57">
        <v>145</v>
      </c>
      <c r="M464" s="57"/>
    </row>
    <row r="465" spans="1:13" s="7" customFormat="1" ht="15.75" customHeight="1" x14ac:dyDescent="0.2">
      <c r="A465" s="25"/>
      <c r="B465" s="25"/>
      <c r="C465" s="27">
        <f>D465+G465+H465+I465+J465+K465+L465+M465</f>
        <v>6938</v>
      </c>
      <c r="D465" s="27">
        <f>SUM(E465,F465)</f>
        <v>6938</v>
      </c>
      <c r="E465" s="28">
        <v>5614</v>
      </c>
      <c r="F465" s="29">
        <v>1324</v>
      </c>
      <c r="G465" s="29"/>
      <c r="H465" s="27"/>
      <c r="I465" s="27"/>
      <c r="J465" s="27"/>
      <c r="K465" s="27"/>
      <c r="L465" s="27"/>
      <c r="M465" s="27"/>
    </row>
    <row r="466" spans="1:13" s="7" customFormat="1" ht="15.75" customHeight="1" x14ac:dyDescent="0.2">
      <c r="A466" s="94"/>
      <c r="B466" s="94"/>
      <c r="C466" s="95">
        <f>SUM(C464:C465)</f>
        <v>477399</v>
      </c>
      <c r="D466" s="95">
        <f t="shared" ref="D466" si="1274">SUM(D464:D465)</f>
        <v>385844</v>
      </c>
      <c r="E466" s="95">
        <f t="shared" ref="E466" si="1275">SUM(E464:E465)</f>
        <v>311589</v>
      </c>
      <c r="F466" s="95">
        <f t="shared" ref="F466" si="1276">SUM(F464:F465)</f>
        <v>74255</v>
      </c>
      <c r="G466" s="95">
        <f t="shared" ref="G466" si="1277">SUM(G464:G465)</f>
        <v>80910</v>
      </c>
      <c r="H466" s="95">
        <f t="shared" ref="H466" si="1278">SUM(H464:H465)</f>
        <v>0</v>
      </c>
      <c r="I466" s="95">
        <f t="shared" ref="I466" si="1279">SUM(I464:I465)</f>
        <v>0</v>
      </c>
      <c r="J466" s="95">
        <f t="shared" ref="J466" si="1280">SUM(J464:J465)</f>
        <v>10500</v>
      </c>
      <c r="K466" s="95">
        <f t="shared" ref="K466" si="1281">SUM(K464:K465)</f>
        <v>0</v>
      </c>
      <c r="L466" s="95">
        <f t="shared" ref="L466" si="1282">SUM(L464:L465)</f>
        <v>145</v>
      </c>
      <c r="M466" s="95">
        <f t="shared" ref="M466" si="1283">SUM(M464:M465)</f>
        <v>0</v>
      </c>
    </row>
    <row r="467" spans="1:13" s="58" customFormat="1" ht="15.75" customHeight="1" x14ac:dyDescent="0.2">
      <c r="A467" s="54" t="s">
        <v>70</v>
      </c>
      <c r="B467" s="55" t="s">
        <v>72</v>
      </c>
      <c r="C467" s="56">
        <f t="shared" si="1094"/>
        <v>220664</v>
      </c>
      <c r="D467" s="56">
        <f t="shared" si="1115"/>
        <v>159530</v>
      </c>
      <c r="E467" s="56">
        <v>127619</v>
      </c>
      <c r="F467" s="56">
        <v>31911</v>
      </c>
      <c r="G467" s="56">
        <v>57180</v>
      </c>
      <c r="H467" s="56"/>
      <c r="I467" s="56"/>
      <c r="J467" s="56">
        <v>3954</v>
      </c>
      <c r="K467" s="57"/>
      <c r="L467" s="57"/>
      <c r="M467" s="57"/>
    </row>
    <row r="468" spans="1:13" s="7" customFormat="1" ht="15.75" customHeight="1" x14ac:dyDescent="0.2">
      <c r="A468" s="25"/>
      <c r="B468" s="25"/>
      <c r="C468" s="27">
        <f>D468+G468+H468+I468+J468+K468+L468+M468</f>
        <v>1849</v>
      </c>
      <c r="D468" s="27">
        <f>SUM(E468,F468)</f>
        <v>1979</v>
      </c>
      <c r="E468" s="28">
        <v>1601</v>
      </c>
      <c r="F468" s="29">
        <v>378</v>
      </c>
      <c r="G468" s="29">
        <v>-130</v>
      </c>
      <c r="H468" s="27"/>
      <c r="I468" s="27"/>
      <c r="J468" s="27"/>
      <c r="K468" s="27"/>
      <c r="L468" s="27"/>
      <c r="M468" s="27"/>
    </row>
    <row r="469" spans="1:13" s="7" customFormat="1" ht="15.75" customHeight="1" x14ac:dyDescent="0.2">
      <c r="A469" s="94"/>
      <c r="B469" s="94"/>
      <c r="C469" s="95">
        <f t="shared" ref="C469:M469" si="1284">SUM(C467:C468)</f>
        <v>222513</v>
      </c>
      <c r="D469" s="95">
        <f t="shared" si="1284"/>
        <v>161509</v>
      </c>
      <c r="E469" s="95">
        <f t="shared" si="1284"/>
        <v>129220</v>
      </c>
      <c r="F469" s="95">
        <f t="shared" si="1284"/>
        <v>32289</v>
      </c>
      <c r="G469" s="95">
        <f t="shared" si="1284"/>
        <v>57050</v>
      </c>
      <c r="H469" s="95">
        <f t="shared" si="1284"/>
        <v>0</v>
      </c>
      <c r="I469" s="95">
        <f t="shared" si="1284"/>
        <v>0</v>
      </c>
      <c r="J469" s="95">
        <f t="shared" si="1284"/>
        <v>3954</v>
      </c>
      <c r="K469" s="95">
        <f t="shared" si="1284"/>
        <v>0</v>
      </c>
      <c r="L469" s="95">
        <f t="shared" si="1284"/>
        <v>0</v>
      </c>
      <c r="M469" s="95">
        <f t="shared" si="1284"/>
        <v>0</v>
      </c>
    </row>
    <row r="470" spans="1:13" s="58" customFormat="1" ht="15.75" customHeight="1" x14ac:dyDescent="0.2">
      <c r="A470" s="54" t="s">
        <v>70</v>
      </c>
      <c r="B470" s="55" t="s">
        <v>73</v>
      </c>
      <c r="C470" s="56">
        <f t="shared" si="1094"/>
        <v>525853</v>
      </c>
      <c r="D470" s="56">
        <f t="shared" si="1115"/>
        <v>344922</v>
      </c>
      <c r="E470" s="56">
        <v>278680</v>
      </c>
      <c r="F470" s="56">
        <v>66242</v>
      </c>
      <c r="G470" s="56">
        <v>165375</v>
      </c>
      <c r="H470" s="56"/>
      <c r="I470" s="56"/>
      <c r="J470" s="56">
        <v>15556</v>
      </c>
      <c r="K470" s="57"/>
      <c r="L470" s="57"/>
      <c r="M470" s="57"/>
    </row>
    <row r="471" spans="1:13" s="7" customFormat="1" ht="15.75" customHeight="1" x14ac:dyDescent="0.2">
      <c r="A471" s="25"/>
      <c r="B471" s="25"/>
      <c r="C471" s="27">
        <f>D471+G471+H471+I471+J471+K471+L471+M471</f>
        <v>25263</v>
      </c>
      <c r="D471" s="27">
        <f>SUM(E471,F471)</f>
        <v>25263</v>
      </c>
      <c r="E471" s="28">
        <v>20441</v>
      </c>
      <c r="F471" s="29">
        <v>4822</v>
      </c>
      <c r="G471" s="29"/>
      <c r="H471" s="27"/>
      <c r="I471" s="27"/>
      <c r="J471" s="27"/>
      <c r="K471" s="27"/>
      <c r="L471" s="27"/>
      <c r="M471" s="27"/>
    </row>
    <row r="472" spans="1:13" s="7" customFormat="1" ht="15.75" customHeight="1" x14ac:dyDescent="0.2">
      <c r="A472" s="94"/>
      <c r="B472" s="94"/>
      <c r="C472" s="95">
        <f t="shared" ref="C472:M472" si="1285">SUM(C470:C471)</f>
        <v>551116</v>
      </c>
      <c r="D472" s="95">
        <f t="shared" si="1285"/>
        <v>370185</v>
      </c>
      <c r="E472" s="95">
        <f t="shared" si="1285"/>
        <v>299121</v>
      </c>
      <c r="F472" s="95">
        <f t="shared" si="1285"/>
        <v>71064</v>
      </c>
      <c r="G472" s="95">
        <f t="shared" si="1285"/>
        <v>165375</v>
      </c>
      <c r="H472" s="95">
        <f t="shared" si="1285"/>
        <v>0</v>
      </c>
      <c r="I472" s="95">
        <f t="shared" si="1285"/>
        <v>0</v>
      </c>
      <c r="J472" s="95">
        <f t="shared" si="1285"/>
        <v>15556</v>
      </c>
      <c r="K472" s="95">
        <f t="shared" si="1285"/>
        <v>0</v>
      </c>
      <c r="L472" s="95">
        <f t="shared" si="1285"/>
        <v>0</v>
      </c>
      <c r="M472" s="95">
        <f t="shared" si="1285"/>
        <v>0</v>
      </c>
    </row>
    <row r="473" spans="1:13" s="58" customFormat="1" ht="15.75" customHeight="1" x14ac:dyDescent="0.2">
      <c r="A473" s="54" t="s">
        <v>70</v>
      </c>
      <c r="B473" s="55" t="s">
        <v>212</v>
      </c>
      <c r="C473" s="56">
        <f t="shared" si="1094"/>
        <v>0</v>
      </c>
      <c r="D473" s="56">
        <f t="shared" si="1115"/>
        <v>0</v>
      </c>
      <c r="E473" s="56"/>
      <c r="F473" s="56"/>
      <c r="G473" s="56"/>
      <c r="H473" s="56"/>
      <c r="I473" s="56"/>
      <c r="J473" s="56"/>
      <c r="K473" s="57"/>
      <c r="L473" s="57"/>
      <c r="M473" s="57"/>
    </row>
    <row r="474" spans="1:13" s="7" customFormat="1" ht="15.75" customHeight="1" x14ac:dyDescent="0.2">
      <c r="A474" s="25"/>
      <c r="B474" s="25"/>
      <c r="C474" s="27">
        <f>D474+G474+H474+I474+J474+K474+L474+M474</f>
        <v>0</v>
      </c>
      <c r="D474" s="27">
        <f>SUM(E474,F474)</f>
        <v>0</v>
      </c>
      <c r="E474" s="28"/>
      <c r="F474" s="29"/>
      <c r="G474" s="29"/>
      <c r="H474" s="27"/>
      <c r="I474" s="27"/>
      <c r="J474" s="27"/>
      <c r="K474" s="27"/>
      <c r="L474" s="27"/>
      <c r="M474" s="27"/>
    </row>
    <row r="475" spans="1:13" s="7" customFormat="1" ht="15.75" customHeight="1" x14ac:dyDescent="0.2">
      <c r="A475" s="94"/>
      <c r="B475" s="94"/>
      <c r="C475" s="95">
        <f t="shared" ref="C475:M475" si="1286">SUM(C473:C474)</f>
        <v>0</v>
      </c>
      <c r="D475" s="95">
        <f t="shared" si="1286"/>
        <v>0</v>
      </c>
      <c r="E475" s="95">
        <f t="shared" si="1286"/>
        <v>0</v>
      </c>
      <c r="F475" s="95">
        <f t="shared" si="1286"/>
        <v>0</v>
      </c>
      <c r="G475" s="95">
        <f t="shared" si="1286"/>
        <v>0</v>
      </c>
      <c r="H475" s="95">
        <f t="shared" si="1286"/>
        <v>0</v>
      </c>
      <c r="I475" s="95">
        <f t="shared" si="1286"/>
        <v>0</v>
      </c>
      <c r="J475" s="95">
        <f t="shared" si="1286"/>
        <v>0</v>
      </c>
      <c r="K475" s="95">
        <f t="shared" si="1286"/>
        <v>0</v>
      </c>
      <c r="L475" s="95">
        <f t="shared" si="1286"/>
        <v>0</v>
      </c>
      <c r="M475" s="95">
        <f t="shared" si="1286"/>
        <v>0</v>
      </c>
    </row>
    <row r="476" spans="1:13" s="58" customFormat="1" ht="23.25" customHeight="1" x14ac:dyDescent="0.2">
      <c r="A476" s="54" t="s">
        <v>78</v>
      </c>
      <c r="B476" s="55" t="s">
        <v>75</v>
      </c>
      <c r="C476" s="56">
        <f t="shared" si="1094"/>
        <v>273301</v>
      </c>
      <c r="D476" s="56">
        <f t="shared" si="1115"/>
        <v>225416</v>
      </c>
      <c r="E476" s="56">
        <v>181742</v>
      </c>
      <c r="F476" s="56">
        <v>43674</v>
      </c>
      <c r="G476" s="56">
        <v>45885</v>
      </c>
      <c r="H476" s="56" t="s">
        <v>210</v>
      </c>
      <c r="I476" s="56"/>
      <c r="J476" s="56">
        <v>2000</v>
      </c>
      <c r="K476" s="57"/>
      <c r="L476" s="57"/>
      <c r="M476" s="57"/>
    </row>
    <row r="477" spans="1:13" s="7" customFormat="1" ht="15.75" customHeight="1" x14ac:dyDescent="0.2">
      <c r="A477" s="25"/>
      <c r="B477" s="25"/>
      <c r="C477" s="27">
        <f>D477+G477+H477+I477+J477+K477+L477+M477</f>
        <v>0</v>
      </c>
      <c r="D477" s="27">
        <f>SUM(E477,F477)</f>
        <v>0</v>
      </c>
      <c r="E477" s="28"/>
      <c r="F477" s="29"/>
      <c r="G477" s="29">
        <v>1758</v>
      </c>
      <c r="H477" s="27"/>
      <c r="I477" s="27"/>
      <c r="J477" s="27">
        <v>-1758</v>
      </c>
      <c r="K477" s="27"/>
      <c r="L477" s="27"/>
      <c r="M477" s="27"/>
    </row>
    <row r="478" spans="1:13" s="7" customFormat="1" ht="15.75" customHeight="1" x14ac:dyDescent="0.2">
      <c r="A478" s="94"/>
      <c r="B478" s="94"/>
      <c r="C478" s="95">
        <f t="shared" ref="C478:M478" si="1287">SUM(C476:C477)</f>
        <v>273301</v>
      </c>
      <c r="D478" s="95">
        <f t="shared" si="1287"/>
        <v>225416</v>
      </c>
      <c r="E478" s="95">
        <f t="shared" si="1287"/>
        <v>181742</v>
      </c>
      <c r="F478" s="95">
        <f t="shared" si="1287"/>
        <v>43674</v>
      </c>
      <c r="G478" s="95">
        <f t="shared" si="1287"/>
        <v>47643</v>
      </c>
      <c r="H478" s="95">
        <f t="shared" si="1287"/>
        <v>0</v>
      </c>
      <c r="I478" s="95">
        <f t="shared" si="1287"/>
        <v>0</v>
      </c>
      <c r="J478" s="95">
        <f t="shared" si="1287"/>
        <v>242</v>
      </c>
      <c r="K478" s="95">
        <f t="shared" si="1287"/>
        <v>0</v>
      </c>
      <c r="L478" s="95">
        <f t="shared" si="1287"/>
        <v>0</v>
      </c>
      <c r="M478" s="95">
        <f t="shared" si="1287"/>
        <v>0</v>
      </c>
    </row>
    <row r="479" spans="1:13" s="58" customFormat="1" ht="23.25" customHeight="1" x14ac:dyDescent="0.2">
      <c r="A479" s="54" t="s">
        <v>78</v>
      </c>
      <c r="B479" s="60" t="s">
        <v>249</v>
      </c>
      <c r="C479" s="56">
        <f>SUM(D479,G479,H479:M479)</f>
        <v>0</v>
      </c>
      <c r="D479" s="56">
        <f>SUM(E479:F479)</f>
        <v>0</v>
      </c>
      <c r="E479" s="56"/>
      <c r="F479" s="56"/>
      <c r="G479" s="56"/>
      <c r="H479" s="56"/>
      <c r="I479" s="56"/>
      <c r="J479" s="56"/>
      <c r="K479" s="57"/>
      <c r="L479" s="57"/>
      <c r="M479" s="57"/>
    </row>
    <row r="480" spans="1:13" s="7" customFormat="1" ht="15.75" customHeight="1" x14ac:dyDescent="0.2">
      <c r="A480" s="25"/>
      <c r="B480" s="25"/>
      <c r="C480" s="27">
        <f>D480+G480+H480+I480+J480+K480+L480+M480</f>
        <v>55</v>
      </c>
      <c r="D480" s="27">
        <f>SUM(E480,F480)</f>
        <v>0</v>
      </c>
      <c r="E480" s="28"/>
      <c r="F480" s="29"/>
      <c r="G480" s="29">
        <v>55</v>
      </c>
      <c r="H480" s="27"/>
      <c r="I480" s="27"/>
      <c r="J480" s="27"/>
      <c r="K480" s="27"/>
      <c r="L480" s="27"/>
      <c r="M480" s="27"/>
    </row>
    <row r="481" spans="1:13" s="7" customFormat="1" ht="15.75" customHeight="1" x14ac:dyDescent="0.2">
      <c r="A481" s="94"/>
      <c r="B481" s="94"/>
      <c r="C481" s="95">
        <f t="shared" ref="C481:M481" si="1288">SUM(C479:C480)</f>
        <v>55</v>
      </c>
      <c r="D481" s="95">
        <f t="shared" si="1288"/>
        <v>0</v>
      </c>
      <c r="E481" s="95">
        <f t="shared" si="1288"/>
        <v>0</v>
      </c>
      <c r="F481" s="95">
        <f t="shared" si="1288"/>
        <v>0</v>
      </c>
      <c r="G481" s="95">
        <f t="shared" si="1288"/>
        <v>55</v>
      </c>
      <c r="H481" s="95">
        <f t="shared" si="1288"/>
        <v>0</v>
      </c>
      <c r="I481" s="95">
        <f t="shared" si="1288"/>
        <v>0</v>
      </c>
      <c r="J481" s="95">
        <f t="shared" si="1288"/>
        <v>0</v>
      </c>
      <c r="K481" s="95">
        <f t="shared" si="1288"/>
        <v>0</v>
      </c>
      <c r="L481" s="95">
        <f t="shared" si="1288"/>
        <v>0</v>
      </c>
      <c r="M481" s="95">
        <f t="shared" si="1288"/>
        <v>0</v>
      </c>
    </row>
    <row r="482" spans="1:13" s="58" customFormat="1" ht="15.75" customHeight="1" x14ac:dyDescent="0.2">
      <c r="A482" s="54" t="s">
        <v>78</v>
      </c>
      <c r="B482" s="60" t="s">
        <v>228</v>
      </c>
      <c r="C482" s="56">
        <f>SUM(D482,G482,H482:M482)</f>
        <v>0</v>
      </c>
      <c r="D482" s="56">
        <f>SUM(E482:F482)</f>
        <v>0</v>
      </c>
      <c r="E482" s="56"/>
      <c r="F482" s="56"/>
      <c r="G482" s="56"/>
      <c r="H482" s="56"/>
      <c r="I482" s="56"/>
      <c r="J482" s="56"/>
      <c r="K482" s="57"/>
      <c r="L482" s="57"/>
      <c r="M482" s="57"/>
    </row>
    <row r="483" spans="1:13" s="7" customFormat="1" ht="15.75" customHeight="1" x14ac:dyDescent="0.2">
      <c r="A483" s="25"/>
      <c r="B483" s="25"/>
      <c r="C483" s="27">
        <f>D483+G483+H483+I483+J483+K483+L483+M483</f>
        <v>0</v>
      </c>
      <c r="D483" s="27">
        <f>SUM(E483,F483)</f>
        <v>0</v>
      </c>
      <c r="E483" s="28"/>
      <c r="F483" s="29"/>
      <c r="G483" s="29"/>
      <c r="H483" s="27"/>
      <c r="I483" s="27"/>
      <c r="J483" s="27"/>
      <c r="K483" s="27"/>
      <c r="L483" s="27"/>
      <c r="M483" s="27"/>
    </row>
    <row r="484" spans="1:13" s="7" customFormat="1" ht="15.75" customHeight="1" x14ac:dyDescent="0.2">
      <c r="A484" s="94"/>
      <c r="B484" s="94"/>
      <c r="C484" s="95">
        <f t="shared" ref="C484:M484" si="1289">SUM(C482:C483)</f>
        <v>0</v>
      </c>
      <c r="D484" s="95">
        <f t="shared" si="1289"/>
        <v>0</v>
      </c>
      <c r="E484" s="95">
        <f t="shared" si="1289"/>
        <v>0</v>
      </c>
      <c r="F484" s="95">
        <f t="shared" si="1289"/>
        <v>0</v>
      </c>
      <c r="G484" s="95">
        <f t="shared" si="1289"/>
        <v>0</v>
      </c>
      <c r="H484" s="95">
        <f t="shared" si="1289"/>
        <v>0</v>
      </c>
      <c r="I484" s="95">
        <f t="shared" si="1289"/>
        <v>0</v>
      </c>
      <c r="J484" s="95">
        <f t="shared" si="1289"/>
        <v>0</v>
      </c>
      <c r="K484" s="95">
        <f t="shared" si="1289"/>
        <v>0</v>
      </c>
      <c r="L484" s="95">
        <f t="shared" si="1289"/>
        <v>0</v>
      </c>
      <c r="M484" s="95">
        <f t="shared" si="1289"/>
        <v>0</v>
      </c>
    </row>
    <row r="485" spans="1:13" s="58" customFormat="1" ht="15.75" customHeight="1" x14ac:dyDescent="0.2">
      <c r="A485" s="54" t="s">
        <v>78</v>
      </c>
      <c r="B485" s="60" t="s">
        <v>206</v>
      </c>
      <c r="C485" s="56">
        <f>SUM(D485,G485,H485:M485)</f>
        <v>34540</v>
      </c>
      <c r="D485" s="56">
        <f>SUM(E485:F485)</f>
        <v>0</v>
      </c>
      <c r="E485" s="56"/>
      <c r="F485" s="56"/>
      <c r="G485" s="56">
        <v>29540</v>
      </c>
      <c r="H485" s="56"/>
      <c r="I485" s="56"/>
      <c r="J485" s="56">
        <v>5000</v>
      </c>
      <c r="K485" s="57"/>
      <c r="L485" s="57"/>
      <c r="M485" s="57"/>
    </row>
    <row r="486" spans="1:13" s="7" customFormat="1" ht="15.75" customHeight="1" x14ac:dyDescent="0.2">
      <c r="A486" s="25"/>
      <c r="B486" s="25"/>
      <c r="C486" s="27">
        <f>D486+G486+H486+I486+J486+K486+L486+M486</f>
        <v>0</v>
      </c>
      <c r="D486" s="27">
        <f>SUM(E486,F486)</f>
        <v>0</v>
      </c>
      <c r="E486" s="28"/>
      <c r="F486" s="29"/>
      <c r="G486" s="29"/>
      <c r="H486" s="27"/>
      <c r="I486" s="27"/>
      <c r="J486" s="27"/>
      <c r="K486" s="27"/>
      <c r="L486" s="27"/>
      <c r="M486" s="27"/>
    </row>
    <row r="487" spans="1:13" s="7" customFormat="1" ht="15.75" customHeight="1" x14ac:dyDescent="0.2">
      <c r="A487" s="94"/>
      <c r="B487" s="94"/>
      <c r="C487" s="95">
        <f t="shared" ref="C487:M487" si="1290">SUM(C485:C486)</f>
        <v>34540</v>
      </c>
      <c r="D487" s="95">
        <f t="shared" si="1290"/>
        <v>0</v>
      </c>
      <c r="E487" s="95">
        <f t="shared" si="1290"/>
        <v>0</v>
      </c>
      <c r="F487" s="95">
        <f t="shared" si="1290"/>
        <v>0</v>
      </c>
      <c r="G487" s="95">
        <f t="shared" si="1290"/>
        <v>29540</v>
      </c>
      <c r="H487" s="95">
        <f t="shared" si="1290"/>
        <v>0</v>
      </c>
      <c r="I487" s="95">
        <f t="shared" si="1290"/>
        <v>0</v>
      </c>
      <c r="J487" s="95">
        <f t="shared" si="1290"/>
        <v>5000</v>
      </c>
      <c r="K487" s="95">
        <f t="shared" si="1290"/>
        <v>0</v>
      </c>
      <c r="L487" s="95">
        <f t="shared" si="1290"/>
        <v>0</v>
      </c>
      <c r="M487" s="95">
        <f t="shared" si="1290"/>
        <v>0</v>
      </c>
    </row>
    <row r="488" spans="1:13" s="58" customFormat="1" ht="15.75" customHeight="1" x14ac:dyDescent="0.2">
      <c r="A488" s="54" t="s">
        <v>78</v>
      </c>
      <c r="B488" s="60" t="s">
        <v>207</v>
      </c>
      <c r="C488" s="56">
        <f>SUM(D488,G488,H488:M488)</f>
        <v>0</v>
      </c>
      <c r="D488" s="56">
        <f>SUM(E488:F488)</f>
        <v>0</v>
      </c>
      <c r="E488" s="56"/>
      <c r="F488" s="56"/>
      <c r="G488" s="56"/>
      <c r="H488" s="56"/>
      <c r="I488" s="56"/>
      <c r="J488" s="56"/>
      <c r="K488" s="57"/>
      <c r="L488" s="57"/>
      <c r="M488" s="57"/>
    </row>
    <row r="489" spans="1:13" s="7" customFormat="1" ht="15.75" customHeight="1" x14ac:dyDescent="0.2">
      <c r="A489" s="25"/>
      <c r="B489" s="25"/>
      <c r="C489" s="27">
        <f>D489+G489+H489+I489+J489+K489+L489+M489</f>
        <v>8881</v>
      </c>
      <c r="D489" s="27">
        <f>SUM(E489,F489)</f>
        <v>554</v>
      </c>
      <c r="E489" s="28">
        <v>434</v>
      </c>
      <c r="F489" s="29">
        <v>120</v>
      </c>
      <c r="G489" s="29">
        <v>5699</v>
      </c>
      <c r="H489" s="27"/>
      <c r="I489" s="27"/>
      <c r="J489" s="27">
        <v>2628</v>
      </c>
      <c r="K489" s="27"/>
      <c r="L489" s="27"/>
      <c r="M489" s="27"/>
    </row>
    <row r="490" spans="1:13" s="7" customFormat="1" ht="15.75" customHeight="1" x14ac:dyDescent="0.2">
      <c r="A490" s="94"/>
      <c r="B490" s="94"/>
      <c r="C490" s="95">
        <f t="shared" ref="C490:M490" si="1291">SUM(C488:C489)</f>
        <v>8881</v>
      </c>
      <c r="D490" s="95">
        <f t="shared" si="1291"/>
        <v>554</v>
      </c>
      <c r="E490" s="95">
        <f t="shared" si="1291"/>
        <v>434</v>
      </c>
      <c r="F490" s="95">
        <f t="shared" si="1291"/>
        <v>120</v>
      </c>
      <c r="G490" s="95">
        <f t="shared" si="1291"/>
        <v>5699</v>
      </c>
      <c r="H490" s="95">
        <f t="shared" si="1291"/>
        <v>0</v>
      </c>
      <c r="I490" s="95">
        <f t="shared" si="1291"/>
        <v>0</v>
      </c>
      <c r="J490" s="95">
        <f t="shared" si="1291"/>
        <v>2628</v>
      </c>
      <c r="K490" s="95">
        <f t="shared" si="1291"/>
        <v>0</v>
      </c>
      <c r="L490" s="95">
        <f t="shared" si="1291"/>
        <v>0</v>
      </c>
      <c r="M490" s="95">
        <f t="shared" si="1291"/>
        <v>0</v>
      </c>
    </row>
    <row r="491" spans="1:13" s="7" customFormat="1" ht="15.75" customHeight="1" x14ac:dyDescent="0.2">
      <c r="A491" s="25" t="s">
        <v>78</v>
      </c>
      <c r="B491" s="26" t="s">
        <v>76</v>
      </c>
      <c r="C491" s="56">
        <f t="shared" si="1094"/>
        <v>87566</v>
      </c>
      <c r="D491" s="61">
        <f t="shared" si="1115"/>
        <v>24501</v>
      </c>
      <c r="E491" s="61">
        <v>19851</v>
      </c>
      <c r="F491" s="61">
        <v>4650</v>
      </c>
      <c r="G491" s="61">
        <v>48101</v>
      </c>
      <c r="H491" s="61">
        <v>6430</v>
      </c>
      <c r="I491" s="61"/>
      <c r="J491" s="61"/>
      <c r="K491" s="29"/>
      <c r="L491" s="29">
        <v>8534</v>
      </c>
      <c r="M491" s="29"/>
    </row>
    <row r="492" spans="1:13" s="7" customFormat="1" ht="15.75" customHeight="1" x14ac:dyDescent="0.2">
      <c r="A492" s="25"/>
      <c r="B492" s="25"/>
      <c r="C492" s="27">
        <f>D492+G492+H492+I492+J492+K492+L492+M492</f>
        <v>7128</v>
      </c>
      <c r="D492" s="27">
        <f>SUM(E492,F492)</f>
        <v>0</v>
      </c>
      <c r="E492" s="28"/>
      <c r="F492" s="29"/>
      <c r="G492" s="29">
        <v>6845</v>
      </c>
      <c r="H492" s="27">
        <v>283</v>
      </c>
      <c r="I492" s="27"/>
      <c r="J492" s="27"/>
      <c r="K492" s="27"/>
      <c r="L492" s="27"/>
      <c r="M492" s="27"/>
    </row>
    <row r="493" spans="1:13" s="7" customFormat="1" ht="15.75" customHeight="1" x14ac:dyDescent="0.2">
      <c r="A493" s="94"/>
      <c r="B493" s="94"/>
      <c r="C493" s="95">
        <f t="shared" ref="C493:M493" si="1292">SUM(C491:C492)</f>
        <v>94694</v>
      </c>
      <c r="D493" s="95">
        <f t="shared" si="1292"/>
        <v>24501</v>
      </c>
      <c r="E493" s="95">
        <f t="shared" si="1292"/>
        <v>19851</v>
      </c>
      <c r="F493" s="95">
        <f t="shared" si="1292"/>
        <v>4650</v>
      </c>
      <c r="G493" s="95">
        <f t="shared" si="1292"/>
        <v>54946</v>
      </c>
      <c r="H493" s="95">
        <f t="shared" si="1292"/>
        <v>6713</v>
      </c>
      <c r="I493" s="95">
        <f t="shared" si="1292"/>
        <v>0</v>
      </c>
      <c r="J493" s="95">
        <f t="shared" si="1292"/>
        <v>0</v>
      </c>
      <c r="K493" s="95">
        <f t="shared" si="1292"/>
        <v>0</v>
      </c>
      <c r="L493" s="95">
        <f t="shared" si="1292"/>
        <v>8534</v>
      </c>
      <c r="M493" s="95">
        <f t="shared" si="1292"/>
        <v>0</v>
      </c>
    </row>
    <row r="494" spans="1:13" s="7" customFormat="1" ht="36.75" customHeight="1" x14ac:dyDescent="0.2">
      <c r="A494" s="25" t="s">
        <v>78</v>
      </c>
      <c r="B494" s="26" t="s">
        <v>77</v>
      </c>
      <c r="C494" s="56">
        <f t="shared" si="1094"/>
        <v>361440</v>
      </c>
      <c r="D494" s="61">
        <f t="shared" si="1115"/>
        <v>0</v>
      </c>
      <c r="E494" s="61"/>
      <c r="F494" s="61"/>
      <c r="G494" s="61"/>
      <c r="H494" s="61"/>
      <c r="I494" s="61"/>
      <c r="J494" s="61"/>
      <c r="K494" s="29"/>
      <c r="L494" s="29">
        <v>361440</v>
      </c>
      <c r="M494" s="29"/>
    </row>
    <row r="495" spans="1:13" s="7" customFormat="1" ht="15.75" customHeight="1" x14ac:dyDescent="0.2">
      <c r="A495" s="25"/>
      <c r="B495" s="25"/>
      <c r="C495" s="27">
        <f>D495+G495+H495+I495+J495+K495+L495+M495</f>
        <v>0</v>
      </c>
      <c r="D495" s="27">
        <f>SUM(E495,F495)</f>
        <v>0</v>
      </c>
      <c r="E495" s="28"/>
      <c r="F495" s="29"/>
      <c r="G495" s="29"/>
      <c r="H495" s="27"/>
      <c r="I495" s="27"/>
      <c r="J495" s="27"/>
      <c r="K495" s="27"/>
      <c r="L495" s="27"/>
      <c r="M495" s="27"/>
    </row>
    <row r="496" spans="1:13" s="7" customFormat="1" ht="15.75" customHeight="1" x14ac:dyDescent="0.2">
      <c r="A496" s="94"/>
      <c r="B496" s="94"/>
      <c r="C496" s="95">
        <f t="shared" ref="C496:M496" si="1293">SUM(C494:C495)</f>
        <v>361440</v>
      </c>
      <c r="D496" s="95">
        <f t="shared" si="1293"/>
        <v>0</v>
      </c>
      <c r="E496" s="95">
        <f t="shared" si="1293"/>
        <v>0</v>
      </c>
      <c r="F496" s="95">
        <f t="shared" si="1293"/>
        <v>0</v>
      </c>
      <c r="G496" s="95">
        <f t="shared" si="1293"/>
        <v>0</v>
      </c>
      <c r="H496" s="95">
        <f t="shared" si="1293"/>
        <v>0</v>
      </c>
      <c r="I496" s="95">
        <f t="shared" si="1293"/>
        <v>0</v>
      </c>
      <c r="J496" s="95">
        <f t="shared" si="1293"/>
        <v>0</v>
      </c>
      <c r="K496" s="95">
        <f t="shared" si="1293"/>
        <v>0</v>
      </c>
      <c r="L496" s="95">
        <f t="shared" si="1293"/>
        <v>361440</v>
      </c>
      <c r="M496" s="95">
        <f t="shared" si="1293"/>
        <v>0</v>
      </c>
    </row>
    <row r="497" spans="1:13" s="7" customFormat="1" ht="25.5" customHeight="1" x14ac:dyDescent="0.2">
      <c r="A497" s="54" t="s">
        <v>78</v>
      </c>
      <c r="B497" s="55" t="s">
        <v>251</v>
      </c>
      <c r="C497" s="56">
        <f>SUM(D497,G497,H497:M497)</f>
        <v>0</v>
      </c>
      <c r="D497" s="56">
        <f>SUM(E497:F497)</f>
        <v>0</v>
      </c>
      <c r="E497" s="56"/>
      <c r="F497" s="56"/>
      <c r="G497" s="56"/>
      <c r="H497" s="56"/>
      <c r="I497" s="56"/>
      <c r="J497" s="56"/>
      <c r="K497" s="57"/>
      <c r="L497" s="57"/>
      <c r="M497" s="57"/>
    </row>
    <row r="498" spans="1:13" s="7" customFormat="1" ht="15.75" customHeight="1" x14ac:dyDescent="0.2">
      <c r="A498" s="25"/>
      <c r="B498" s="25"/>
      <c r="C498" s="27">
        <f>D498+G498+H498+I498+J498+K498+L498+M498</f>
        <v>1375</v>
      </c>
      <c r="D498" s="27">
        <f>SUM(E498,F498)</f>
        <v>0</v>
      </c>
      <c r="E498" s="28"/>
      <c r="F498" s="29"/>
      <c r="G498" s="29"/>
      <c r="H498" s="27"/>
      <c r="I498" s="27"/>
      <c r="J498" s="27">
        <v>1375</v>
      </c>
      <c r="K498" s="27"/>
      <c r="L498" s="27"/>
      <c r="M498" s="27"/>
    </row>
    <row r="499" spans="1:13" s="7" customFormat="1" ht="15.75" customHeight="1" x14ac:dyDescent="0.2">
      <c r="A499" s="94"/>
      <c r="B499" s="94"/>
      <c r="C499" s="95">
        <f t="shared" ref="C499:M499" si="1294">SUM(C497:C498)</f>
        <v>1375</v>
      </c>
      <c r="D499" s="95">
        <f t="shared" si="1294"/>
        <v>0</v>
      </c>
      <c r="E499" s="95">
        <f t="shared" si="1294"/>
        <v>0</v>
      </c>
      <c r="F499" s="95">
        <f t="shared" si="1294"/>
        <v>0</v>
      </c>
      <c r="G499" s="95">
        <f t="shared" si="1294"/>
        <v>0</v>
      </c>
      <c r="H499" s="95">
        <f t="shared" si="1294"/>
        <v>0</v>
      </c>
      <c r="I499" s="95">
        <f t="shared" si="1294"/>
        <v>0</v>
      </c>
      <c r="J499" s="95">
        <f t="shared" si="1294"/>
        <v>1375</v>
      </c>
      <c r="K499" s="95">
        <f t="shared" si="1294"/>
        <v>0</v>
      </c>
      <c r="L499" s="95">
        <f t="shared" si="1294"/>
        <v>0</v>
      </c>
      <c r="M499" s="95">
        <f t="shared" si="1294"/>
        <v>0</v>
      </c>
    </row>
    <row r="500" spans="1:13" s="7" customFormat="1" ht="15.75" customHeight="1" x14ac:dyDescent="0.2">
      <c r="A500" s="25" t="s">
        <v>74</v>
      </c>
      <c r="B500" s="26" t="s">
        <v>80</v>
      </c>
      <c r="C500" s="56">
        <f>SUM(D500,G500,H500:M500)</f>
        <v>417226</v>
      </c>
      <c r="D500" s="29">
        <f>SUM(E500:F500)</f>
        <v>188036</v>
      </c>
      <c r="E500" s="29">
        <v>150705</v>
      </c>
      <c r="F500" s="29">
        <v>37331</v>
      </c>
      <c r="G500" s="29">
        <v>158016</v>
      </c>
      <c r="H500" s="29"/>
      <c r="I500" s="29"/>
      <c r="J500" s="29">
        <v>7306</v>
      </c>
      <c r="K500" s="29">
        <v>63840</v>
      </c>
      <c r="L500" s="29">
        <v>28</v>
      </c>
      <c r="M500" s="29"/>
    </row>
    <row r="501" spans="1:13" s="7" customFormat="1" ht="15.75" customHeight="1" x14ac:dyDescent="0.2">
      <c r="A501" s="25"/>
      <c r="B501" s="25"/>
      <c r="C501" s="27">
        <f>D501+G501+H501+I501+J501+K501+L501+M501</f>
        <v>71</v>
      </c>
      <c r="D501" s="27">
        <f>SUM(E501,F501)</f>
        <v>0</v>
      </c>
      <c r="E501" s="28"/>
      <c r="F501" s="29"/>
      <c r="G501" s="29">
        <v>71</v>
      </c>
      <c r="H501" s="27"/>
      <c r="I501" s="27"/>
      <c r="J501" s="27"/>
      <c r="K501" s="27"/>
      <c r="L501" s="27"/>
      <c r="M501" s="27"/>
    </row>
    <row r="502" spans="1:13" s="7" customFormat="1" ht="15.75" customHeight="1" x14ac:dyDescent="0.2">
      <c r="A502" s="94"/>
      <c r="B502" s="94"/>
      <c r="C502" s="95">
        <f t="shared" ref="C502:M502" si="1295">SUM(C500:C501)</f>
        <v>417297</v>
      </c>
      <c r="D502" s="95">
        <f t="shared" si="1295"/>
        <v>188036</v>
      </c>
      <c r="E502" s="95">
        <f t="shared" si="1295"/>
        <v>150705</v>
      </c>
      <c r="F502" s="95">
        <f t="shared" si="1295"/>
        <v>37331</v>
      </c>
      <c r="G502" s="95">
        <f t="shared" si="1295"/>
        <v>158087</v>
      </c>
      <c r="H502" s="95">
        <f t="shared" si="1295"/>
        <v>0</v>
      </c>
      <c r="I502" s="95">
        <f t="shared" si="1295"/>
        <v>0</v>
      </c>
      <c r="J502" s="95">
        <f t="shared" si="1295"/>
        <v>7306</v>
      </c>
      <c r="K502" s="95">
        <f t="shared" si="1295"/>
        <v>63840</v>
      </c>
      <c r="L502" s="95">
        <f t="shared" si="1295"/>
        <v>28</v>
      </c>
      <c r="M502" s="95">
        <f t="shared" si="1295"/>
        <v>0</v>
      </c>
    </row>
    <row r="503" spans="1:13" s="7" customFormat="1" ht="45" customHeight="1" x14ac:dyDescent="0.2">
      <c r="A503" s="25" t="s">
        <v>78</v>
      </c>
      <c r="B503" s="50" t="s">
        <v>250</v>
      </c>
      <c r="C503" s="56">
        <f>SUM(D503,G503,H503:M503)</f>
        <v>0</v>
      </c>
      <c r="D503" s="29">
        <f>SUM(E503:F503)</f>
        <v>0</v>
      </c>
      <c r="E503" s="29"/>
      <c r="F503" s="29"/>
      <c r="G503" s="29"/>
      <c r="H503" s="29"/>
      <c r="I503" s="29"/>
      <c r="J503" s="29">
        <v>0</v>
      </c>
      <c r="K503" s="29"/>
      <c r="L503" s="29"/>
      <c r="M503" s="29"/>
    </row>
    <row r="504" spans="1:13" s="7" customFormat="1" ht="16.5" customHeight="1" x14ac:dyDescent="0.2">
      <c r="A504" s="25"/>
      <c r="B504" s="25"/>
      <c r="C504" s="27">
        <f>D504+G504+H504+I504+J504+K504+L504+M504</f>
        <v>9417</v>
      </c>
      <c r="D504" s="27">
        <f>SUM(E504,F504)</f>
        <v>0</v>
      </c>
      <c r="E504" s="28"/>
      <c r="F504" s="29"/>
      <c r="G504" s="29"/>
      <c r="H504" s="27"/>
      <c r="I504" s="27"/>
      <c r="J504" s="27">
        <v>3420</v>
      </c>
      <c r="K504" s="27"/>
      <c r="L504" s="27">
        <v>5997</v>
      </c>
      <c r="M504" s="27"/>
    </row>
    <row r="505" spans="1:13" s="7" customFormat="1" ht="15.75" customHeight="1" x14ac:dyDescent="0.2">
      <c r="A505" s="94"/>
      <c r="B505" s="94"/>
      <c r="C505" s="95">
        <f t="shared" ref="C505:M505" si="1296">SUM(C503:C504)</f>
        <v>9417</v>
      </c>
      <c r="D505" s="95">
        <f t="shared" si="1296"/>
        <v>0</v>
      </c>
      <c r="E505" s="95">
        <f t="shared" si="1296"/>
        <v>0</v>
      </c>
      <c r="F505" s="95">
        <f t="shared" si="1296"/>
        <v>0</v>
      </c>
      <c r="G505" s="95">
        <f t="shared" si="1296"/>
        <v>0</v>
      </c>
      <c r="H505" s="95">
        <f t="shared" si="1296"/>
        <v>0</v>
      </c>
      <c r="I505" s="95">
        <f t="shared" si="1296"/>
        <v>0</v>
      </c>
      <c r="J505" s="95">
        <f t="shared" si="1296"/>
        <v>3420</v>
      </c>
      <c r="K505" s="95">
        <f t="shared" si="1296"/>
        <v>0</v>
      </c>
      <c r="L505" s="95">
        <f t="shared" si="1296"/>
        <v>5997</v>
      </c>
      <c r="M505" s="95">
        <f t="shared" si="1296"/>
        <v>0</v>
      </c>
    </row>
    <row r="506" spans="1:13" s="7" customFormat="1" ht="24.75" customHeight="1" x14ac:dyDescent="0.2">
      <c r="A506" s="25" t="s">
        <v>78</v>
      </c>
      <c r="B506" s="57" t="s">
        <v>192</v>
      </c>
      <c r="C506" s="56">
        <f>SUM(D506,G506,H506:M506)</f>
        <v>23935</v>
      </c>
      <c r="D506" s="29">
        <f>SUM(E506:F506)</f>
        <v>19471</v>
      </c>
      <c r="E506" s="56">
        <v>15687</v>
      </c>
      <c r="F506" s="56">
        <v>3784</v>
      </c>
      <c r="G506" s="56">
        <v>4464</v>
      </c>
      <c r="H506" s="56"/>
      <c r="I506" s="56"/>
      <c r="J506" s="56"/>
      <c r="K506" s="57"/>
      <c r="L506" s="57"/>
      <c r="M506" s="57"/>
    </row>
    <row r="507" spans="1:13" s="7" customFormat="1" ht="15.75" customHeight="1" x14ac:dyDescent="0.2">
      <c r="A507" s="25"/>
      <c r="B507" s="25"/>
      <c r="C507" s="27">
        <f>D507+G507+H507+I507+J507+K507+L507+M507</f>
        <v>0</v>
      </c>
      <c r="D507" s="27">
        <f>SUM(E507,F507)</f>
        <v>0</v>
      </c>
      <c r="E507" s="28"/>
      <c r="F507" s="29"/>
      <c r="G507" s="29"/>
      <c r="H507" s="27"/>
      <c r="I507" s="27"/>
      <c r="J507" s="27"/>
      <c r="K507" s="27"/>
      <c r="L507" s="27"/>
      <c r="M507" s="27"/>
    </row>
    <row r="508" spans="1:13" s="7" customFormat="1" ht="15.75" customHeight="1" x14ac:dyDescent="0.2">
      <c r="A508" s="94"/>
      <c r="B508" s="94"/>
      <c r="C508" s="95">
        <f t="shared" ref="C508:M508" si="1297">SUM(C506:C507)</f>
        <v>23935</v>
      </c>
      <c r="D508" s="95">
        <f t="shared" si="1297"/>
        <v>19471</v>
      </c>
      <c r="E508" s="95">
        <f t="shared" si="1297"/>
        <v>15687</v>
      </c>
      <c r="F508" s="95">
        <f t="shared" si="1297"/>
        <v>3784</v>
      </c>
      <c r="G508" s="95">
        <f t="shared" si="1297"/>
        <v>4464</v>
      </c>
      <c r="H508" s="95">
        <f t="shared" si="1297"/>
        <v>0</v>
      </c>
      <c r="I508" s="95">
        <f t="shared" si="1297"/>
        <v>0</v>
      </c>
      <c r="J508" s="95">
        <f t="shared" si="1297"/>
        <v>0</v>
      </c>
      <c r="K508" s="95">
        <f t="shared" si="1297"/>
        <v>0</v>
      </c>
      <c r="L508" s="95">
        <f t="shared" si="1297"/>
        <v>0</v>
      </c>
      <c r="M508" s="95">
        <f t="shared" si="1297"/>
        <v>0</v>
      </c>
    </row>
    <row r="509" spans="1:13" s="7" customFormat="1" ht="24.75" customHeight="1" x14ac:dyDescent="0.2">
      <c r="A509" s="25" t="s">
        <v>78</v>
      </c>
      <c r="B509" s="26" t="s">
        <v>153</v>
      </c>
      <c r="C509" s="56">
        <f t="shared" si="1094"/>
        <v>211155</v>
      </c>
      <c r="D509" s="29">
        <f t="shared" si="1115"/>
        <v>141328</v>
      </c>
      <c r="E509" s="29">
        <v>114353</v>
      </c>
      <c r="F509" s="29">
        <v>26975</v>
      </c>
      <c r="G509" s="29">
        <v>66067</v>
      </c>
      <c r="H509" s="29"/>
      <c r="I509" s="29"/>
      <c r="J509" s="29">
        <v>3760</v>
      </c>
      <c r="K509" s="29"/>
      <c r="L509" s="29"/>
      <c r="M509" s="29"/>
    </row>
    <row r="510" spans="1:13" s="7" customFormat="1" ht="15.75" customHeight="1" x14ac:dyDescent="0.2">
      <c r="A510" s="25"/>
      <c r="B510" s="25"/>
      <c r="C510" s="27">
        <f>D510+G510+H510+I510+J510+K510+L510+M510</f>
        <v>-15000</v>
      </c>
      <c r="D510" s="27">
        <f>SUM(E510,F510)</f>
        <v>-6205</v>
      </c>
      <c r="E510" s="28">
        <v>-5000</v>
      </c>
      <c r="F510" s="29">
        <v>-1205</v>
      </c>
      <c r="G510" s="29">
        <v>-8795</v>
      </c>
      <c r="H510" s="27"/>
      <c r="I510" s="27"/>
      <c r="J510" s="27"/>
      <c r="K510" s="27"/>
      <c r="L510" s="27"/>
      <c r="M510" s="27"/>
    </row>
    <row r="511" spans="1:13" s="7" customFormat="1" ht="15.75" customHeight="1" x14ac:dyDescent="0.2">
      <c r="A511" s="94"/>
      <c r="B511" s="94"/>
      <c r="C511" s="95">
        <f t="shared" ref="C511:M511" si="1298">SUM(C509:C510)</f>
        <v>196155</v>
      </c>
      <c r="D511" s="95">
        <f t="shared" si="1298"/>
        <v>135123</v>
      </c>
      <c r="E511" s="95">
        <f t="shared" si="1298"/>
        <v>109353</v>
      </c>
      <c r="F511" s="95">
        <f t="shared" si="1298"/>
        <v>25770</v>
      </c>
      <c r="G511" s="95">
        <f t="shared" si="1298"/>
        <v>57272</v>
      </c>
      <c r="H511" s="95">
        <f t="shared" si="1298"/>
        <v>0</v>
      </c>
      <c r="I511" s="95">
        <f t="shared" si="1298"/>
        <v>0</v>
      </c>
      <c r="J511" s="95">
        <f t="shared" si="1298"/>
        <v>3760</v>
      </c>
      <c r="K511" s="95">
        <f t="shared" si="1298"/>
        <v>0</v>
      </c>
      <c r="L511" s="95">
        <f t="shared" si="1298"/>
        <v>0</v>
      </c>
      <c r="M511" s="95">
        <f t="shared" si="1298"/>
        <v>0</v>
      </c>
    </row>
    <row r="512" spans="1:13" s="58" customFormat="1" ht="15.75" customHeight="1" x14ac:dyDescent="0.2">
      <c r="A512" s="25" t="s">
        <v>78</v>
      </c>
      <c r="B512" s="57" t="s">
        <v>164</v>
      </c>
      <c r="C512" s="56">
        <f>SUM(D512,G512,H512:M512)</f>
        <v>60214</v>
      </c>
      <c r="D512" s="29">
        <f>SUM(E512:F512)</f>
        <v>23614</v>
      </c>
      <c r="E512" s="56">
        <v>20000</v>
      </c>
      <c r="F512" s="56">
        <v>3614</v>
      </c>
      <c r="G512" s="56">
        <v>25100</v>
      </c>
      <c r="H512" s="57"/>
      <c r="I512" s="57"/>
      <c r="J512" s="57">
        <v>2500</v>
      </c>
      <c r="K512" s="57">
        <v>9000</v>
      </c>
      <c r="L512" s="57"/>
      <c r="M512" s="57"/>
    </row>
    <row r="513" spans="1:13" s="7" customFormat="1" ht="15.75" customHeight="1" x14ac:dyDescent="0.2">
      <c r="A513" s="25"/>
      <c r="B513" s="25"/>
      <c r="C513" s="27">
        <f>D513+G513+H513+I513+J513+K513+L513+M513</f>
        <v>0</v>
      </c>
      <c r="D513" s="27">
        <f>SUM(E513,F513)</f>
        <v>0</v>
      </c>
      <c r="E513" s="28"/>
      <c r="F513" s="29"/>
      <c r="G513" s="29"/>
      <c r="H513" s="27"/>
      <c r="I513" s="27"/>
      <c r="J513" s="27"/>
      <c r="K513" s="27"/>
      <c r="L513" s="27"/>
      <c r="M513" s="27"/>
    </row>
    <row r="514" spans="1:13" s="7" customFormat="1" ht="15.75" customHeight="1" x14ac:dyDescent="0.2">
      <c r="A514" s="94"/>
      <c r="B514" s="94"/>
      <c r="C514" s="95">
        <f t="shared" ref="C514:M514" si="1299">SUM(C512:C513)</f>
        <v>60214</v>
      </c>
      <c r="D514" s="95">
        <f t="shared" si="1299"/>
        <v>23614</v>
      </c>
      <c r="E514" s="95">
        <f t="shared" si="1299"/>
        <v>20000</v>
      </c>
      <c r="F514" s="95">
        <f t="shared" si="1299"/>
        <v>3614</v>
      </c>
      <c r="G514" s="95">
        <f t="shared" si="1299"/>
        <v>25100</v>
      </c>
      <c r="H514" s="95">
        <f t="shared" si="1299"/>
        <v>0</v>
      </c>
      <c r="I514" s="95">
        <f t="shared" si="1299"/>
        <v>0</v>
      </c>
      <c r="J514" s="95">
        <f t="shared" si="1299"/>
        <v>2500</v>
      </c>
      <c r="K514" s="95">
        <f t="shared" si="1299"/>
        <v>9000</v>
      </c>
      <c r="L514" s="95">
        <f t="shared" si="1299"/>
        <v>0</v>
      </c>
      <c r="M514" s="95">
        <f t="shared" si="1299"/>
        <v>0</v>
      </c>
    </row>
    <row r="515" spans="1:13" s="58" customFormat="1" ht="15.75" customHeight="1" x14ac:dyDescent="0.2">
      <c r="A515" s="25" t="s">
        <v>78</v>
      </c>
      <c r="B515" s="57" t="s">
        <v>222</v>
      </c>
      <c r="C515" s="56">
        <f t="shared" si="1094"/>
        <v>38673</v>
      </c>
      <c r="D515" s="29">
        <f t="shared" si="1115"/>
        <v>20593</v>
      </c>
      <c r="E515" s="56">
        <v>16595</v>
      </c>
      <c r="F515" s="56">
        <v>3998</v>
      </c>
      <c r="G515" s="56">
        <v>11200</v>
      </c>
      <c r="H515" s="56"/>
      <c r="I515" s="56"/>
      <c r="J515" s="56">
        <v>6880</v>
      </c>
      <c r="K515" s="57"/>
      <c r="L515" s="57"/>
      <c r="M515" s="57"/>
    </row>
    <row r="516" spans="1:13" s="7" customFormat="1" ht="15.75" customHeight="1" x14ac:dyDescent="0.2">
      <c r="A516" s="25"/>
      <c r="B516" s="25"/>
      <c r="C516" s="27">
        <f>D516+G516+H516+I516+J516+K516+L516+M516</f>
        <v>0</v>
      </c>
      <c r="D516" s="27">
        <f>SUM(E516,F516)</f>
        <v>0</v>
      </c>
      <c r="E516" s="28"/>
      <c r="F516" s="29"/>
      <c r="G516" s="29"/>
      <c r="H516" s="27"/>
      <c r="I516" s="27"/>
      <c r="J516" s="27"/>
      <c r="K516" s="27"/>
      <c r="L516" s="27"/>
      <c r="M516" s="27"/>
    </row>
    <row r="517" spans="1:13" s="7" customFormat="1" ht="15.75" customHeight="1" x14ac:dyDescent="0.2">
      <c r="A517" s="94"/>
      <c r="B517" s="94"/>
      <c r="C517" s="95">
        <f t="shared" ref="C517:M517" si="1300">SUM(C515:C516)</f>
        <v>38673</v>
      </c>
      <c r="D517" s="95">
        <f t="shared" si="1300"/>
        <v>20593</v>
      </c>
      <c r="E517" s="95">
        <f t="shared" si="1300"/>
        <v>16595</v>
      </c>
      <c r="F517" s="95">
        <f t="shared" si="1300"/>
        <v>3998</v>
      </c>
      <c r="G517" s="95">
        <f t="shared" si="1300"/>
        <v>11200</v>
      </c>
      <c r="H517" s="95">
        <f t="shared" si="1300"/>
        <v>0</v>
      </c>
      <c r="I517" s="95">
        <f t="shared" si="1300"/>
        <v>0</v>
      </c>
      <c r="J517" s="95">
        <f t="shared" si="1300"/>
        <v>6880</v>
      </c>
      <c r="K517" s="95">
        <f t="shared" si="1300"/>
        <v>0</v>
      </c>
      <c r="L517" s="95">
        <f t="shared" si="1300"/>
        <v>0</v>
      </c>
      <c r="M517" s="95">
        <f t="shared" si="1300"/>
        <v>0</v>
      </c>
    </row>
    <row r="518" spans="1:13" s="58" customFormat="1" ht="15.75" customHeight="1" x14ac:dyDescent="0.2">
      <c r="A518" s="25" t="s">
        <v>208</v>
      </c>
      <c r="B518" s="57" t="s">
        <v>209</v>
      </c>
      <c r="C518" s="56">
        <f t="shared" si="1094"/>
        <v>13407</v>
      </c>
      <c r="D518" s="29">
        <f t="shared" si="1115"/>
        <v>1867</v>
      </c>
      <c r="E518" s="56">
        <v>1506</v>
      </c>
      <c r="F518" s="56">
        <v>361</v>
      </c>
      <c r="G518" s="56">
        <v>260</v>
      </c>
      <c r="H518" s="56"/>
      <c r="I518" s="56"/>
      <c r="J518" s="56"/>
      <c r="K518" s="57"/>
      <c r="L518" s="57">
        <v>11280</v>
      </c>
      <c r="M518" s="57"/>
    </row>
    <row r="519" spans="1:13" s="7" customFormat="1" ht="15.75" customHeight="1" x14ac:dyDescent="0.2">
      <c r="A519" s="25"/>
      <c r="B519" s="25"/>
      <c r="C519" s="27">
        <f>D519+G519+H519+I519+J519+K519+L519+M519</f>
        <v>9500</v>
      </c>
      <c r="D519" s="27">
        <f>SUM(E519,F519)</f>
        <v>0</v>
      </c>
      <c r="E519" s="28"/>
      <c r="F519" s="29"/>
      <c r="G519" s="29"/>
      <c r="H519" s="27"/>
      <c r="I519" s="27"/>
      <c r="J519" s="27"/>
      <c r="K519" s="27"/>
      <c r="L519" s="27">
        <v>9500</v>
      </c>
      <c r="M519" s="27"/>
    </row>
    <row r="520" spans="1:13" s="7" customFormat="1" ht="15.75" customHeight="1" x14ac:dyDescent="0.2">
      <c r="A520" s="94"/>
      <c r="B520" s="94"/>
      <c r="C520" s="95">
        <f t="shared" ref="C520:M520" si="1301">SUM(C518:C519)</f>
        <v>22907</v>
      </c>
      <c r="D520" s="95">
        <f t="shared" si="1301"/>
        <v>1867</v>
      </c>
      <c r="E520" s="95">
        <f t="shared" si="1301"/>
        <v>1506</v>
      </c>
      <c r="F520" s="95">
        <f t="shared" si="1301"/>
        <v>361</v>
      </c>
      <c r="G520" s="95">
        <f t="shared" si="1301"/>
        <v>260</v>
      </c>
      <c r="H520" s="95">
        <f t="shared" si="1301"/>
        <v>0</v>
      </c>
      <c r="I520" s="95">
        <f t="shared" si="1301"/>
        <v>0</v>
      </c>
      <c r="J520" s="95">
        <f t="shared" si="1301"/>
        <v>0</v>
      </c>
      <c r="K520" s="95">
        <f t="shared" si="1301"/>
        <v>0</v>
      </c>
      <c r="L520" s="95">
        <f t="shared" si="1301"/>
        <v>20780</v>
      </c>
      <c r="M520" s="95">
        <f t="shared" si="1301"/>
        <v>0</v>
      </c>
    </row>
    <row r="521" spans="1:13" s="58" customFormat="1" ht="15.75" customHeight="1" x14ac:dyDescent="0.2">
      <c r="A521" s="25" t="s">
        <v>78</v>
      </c>
      <c r="B521" s="57" t="s">
        <v>223</v>
      </c>
      <c r="C521" s="56">
        <f t="shared" ref="C521" si="1302">SUM(D521,G521,H521:M521)</f>
        <v>52550</v>
      </c>
      <c r="D521" s="29">
        <f t="shared" ref="D521" si="1303">SUM(E521:F521)</f>
        <v>11400</v>
      </c>
      <c r="E521" s="56">
        <v>9188</v>
      </c>
      <c r="F521" s="56">
        <v>2212</v>
      </c>
      <c r="G521" s="56">
        <v>21750</v>
      </c>
      <c r="H521" s="56"/>
      <c r="I521" s="56"/>
      <c r="J521" s="56">
        <v>19400</v>
      </c>
      <c r="K521" s="57"/>
      <c r="L521" s="57"/>
      <c r="M521" s="57"/>
    </row>
    <row r="522" spans="1:13" s="7" customFormat="1" ht="15.75" customHeight="1" x14ac:dyDescent="0.2">
      <c r="A522" s="25"/>
      <c r="B522" s="25"/>
      <c r="C522" s="27">
        <f>D522+G522+H522+I522+J522+K522+L522+M522</f>
        <v>0</v>
      </c>
      <c r="D522" s="27">
        <f>SUM(E522,F522)</f>
        <v>0</v>
      </c>
      <c r="E522" s="28"/>
      <c r="F522" s="29"/>
      <c r="G522" s="29"/>
      <c r="H522" s="27"/>
      <c r="I522" s="27"/>
      <c r="J522" s="27"/>
      <c r="K522" s="27"/>
      <c r="L522" s="27"/>
      <c r="M522" s="27"/>
    </row>
    <row r="523" spans="1:13" s="7" customFormat="1" ht="15.75" customHeight="1" x14ac:dyDescent="0.2">
      <c r="A523" s="94"/>
      <c r="B523" s="94"/>
      <c r="C523" s="95">
        <f t="shared" ref="C523:M523" si="1304">SUM(C521:C522)</f>
        <v>52550</v>
      </c>
      <c r="D523" s="95">
        <f t="shared" si="1304"/>
        <v>11400</v>
      </c>
      <c r="E523" s="95">
        <f t="shared" si="1304"/>
        <v>9188</v>
      </c>
      <c r="F523" s="95">
        <f t="shared" si="1304"/>
        <v>2212</v>
      </c>
      <c r="G523" s="95">
        <f t="shared" si="1304"/>
        <v>21750</v>
      </c>
      <c r="H523" s="95">
        <f t="shared" si="1304"/>
        <v>0</v>
      </c>
      <c r="I523" s="95">
        <f t="shared" si="1304"/>
        <v>0</v>
      </c>
      <c r="J523" s="95">
        <f t="shared" si="1304"/>
        <v>19400</v>
      </c>
      <c r="K523" s="95">
        <f t="shared" si="1304"/>
        <v>0</v>
      </c>
      <c r="L523" s="95">
        <f t="shared" si="1304"/>
        <v>0</v>
      </c>
      <c r="M523" s="95">
        <f t="shared" si="1304"/>
        <v>0</v>
      </c>
    </row>
    <row r="524" spans="1:13" s="58" customFormat="1" ht="37.5" customHeight="1" x14ac:dyDescent="0.2">
      <c r="A524" s="62" t="s">
        <v>78</v>
      </c>
      <c r="B524" s="57" t="s">
        <v>248</v>
      </c>
      <c r="C524" s="56">
        <f t="shared" si="1094"/>
        <v>0</v>
      </c>
      <c r="D524" s="29">
        <f t="shared" si="1115"/>
        <v>0</v>
      </c>
      <c r="E524" s="56"/>
      <c r="F524" s="56"/>
      <c r="G524" s="56"/>
      <c r="H524" s="56"/>
      <c r="I524" s="56"/>
      <c r="J524" s="56"/>
      <c r="K524" s="57"/>
      <c r="L524" s="57"/>
      <c r="M524" s="57"/>
    </row>
    <row r="525" spans="1:13" s="7" customFormat="1" ht="15.75" customHeight="1" x14ac:dyDescent="0.2">
      <c r="A525" s="25"/>
      <c r="B525" s="25"/>
      <c r="C525" s="27">
        <f>D525+G525+H525+I525+J525+K525+L525+M525</f>
        <v>1596</v>
      </c>
      <c r="D525" s="27">
        <f>SUM(E525,F525)</f>
        <v>0</v>
      </c>
      <c r="E525" s="28"/>
      <c r="F525" s="29"/>
      <c r="G525" s="29">
        <v>1596</v>
      </c>
      <c r="H525" s="27"/>
      <c r="I525" s="27"/>
      <c r="J525" s="27"/>
      <c r="K525" s="27"/>
      <c r="L525" s="27"/>
      <c r="M525" s="27"/>
    </row>
    <row r="526" spans="1:13" s="7" customFormat="1" ht="15.75" customHeight="1" x14ac:dyDescent="0.2">
      <c r="A526" s="94"/>
      <c r="B526" s="94"/>
      <c r="C526" s="95">
        <f t="shared" ref="C526:M526" si="1305">SUM(C524:C525)</f>
        <v>1596</v>
      </c>
      <c r="D526" s="95">
        <f t="shared" si="1305"/>
        <v>0</v>
      </c>
      <c r="E526" s="95">
        <f t="shared" si="1305"/>
        <v>0</v>
      </c>
      <c r="F526" s="95">
        <f t="shared" si="1305"/>
        <v>0</v>
      </c>
      <c r="G526" s="95">
        <f t="shared" si="1305"/>
        <v>1596</v>
      </c>
      <c r="H526" s="95">
        <f t="shared" si="1305"/>
        <v>0</v>
      </c>
      <c r="I526" s="95">
        <f t="shared" si="1305"/>
        <v>0</v>
      </c>
      <c r="J526" s="95">
        <f t="shared" si="1305"/>
        <v>0</v>
      </c>
      <c r="K526" s="95">
        <f t="shared" si="1305"/>
        <v>0</v>
      </c>
      <c r="L526" s="95">
        <f t="shared" si="1305"/>
        <v>0</v>
      </c>
      <c r="M526" s="95">
        <f t="shared" si="1305"/>
        <v>0</v>
      </c>
    </row>
    <row r="527" spans="1:13" s="58" customFormat="1" ht="24" customHeight="1" x14ac:dyDescent="0.2">
      <c r="A527" s="79" t="s">
        <v>62</v>
      </c>
      <c r="B527" s="80" t="s">
        <v>242</v>
      </c>
      <c r="C527" s="81">
        <f t="shared" si="1094"/>
        <v>4290</v>
      </c>
      <c r="D527" s="31">
        <f t="shared" si="1115"/>
        <v>0</v>
      </c>
      <c r="E527" s="88"/>
      <c r="F527" s="88"/>
      <c r="G527" s="81">
        <v>4290</v>
      </c>
      <c r="H527" s="81"/>
      <c r="I527" s="81"/>
      <c r="J527" s="81"/>
      <c r="K527" s="80"/>
      <c r="L527" s="80"/>
      <c r="M527" s="80"/>
    </row>
    <row r="528" spans="1:13" s="7" customFormat="1" ht="15.75" customHeight="1" x14ac:dyDescent="0.2">
      <c r="A528" s="25"/>
      <c r="B528" s="25"/>
      <c r="C528" s="27">
        <f>D528+G528+H528+I528+J528+K528+L528+M528</f>
        <v>0</v>
      </c>
      <c r="D528" s="27">
        <f>SUM(E528,F528)</f>
        <v>1240</v>
      </c>
      <c r="E528" s="28">
        <v>1000</v>
      </c>
      <c r="F528" s="29">
        <v>240</v>
      </c>
      <c r="G528" s="29">
        <v>-1240</v>
      </c>
      <c r="H528" s="27"/>
      <c r="I528" s="27"/>
      <c r="J528" s="27"/>
      <c r="K528" s="27"/>
      <c r="L528" s="27"/>
      <c r="M528" s="27"/>
    </row>
    <row r="529" spans="1:13" s="7" customFormat="1" ht="15.75" customHeight="1" x14ac:dyDescent="0.2">
      <c r="A529" s="94"/>
      <c r="B529" s="94"/>
      <c r="C529" s="95">
        <f t="shared" ref="C529:M529" si="1306">SUM(C527:C528)</f>
        <v>4290</v>
      </c>
      <c r="D529" s="95">
        <f t="shared" si="1306"/>
        <v>1240</v>
      </c>
      <c r="E529" s="95">
        <f t="shared" si="1306"/>
        <v>1000</v>
      </c>
      <c r="F529" s="95">
        <f t="shared" si="1306"/>
        <v>240</v>
      </c>
      <c r="G529" s="95">
        <f t="shared" si="1306"/>
        <v>3050</v>
      </c>
      <c r="H529" s="95">
        <f t="shared" si="1306"/>
        <v>0</v>
      </c>
      <c r="I529" s="95">
        <f t="shared" si="1306"/>
        <v>0</v>
      </c>
      <c r="J529" s="95">
        <f t="shared" si="1306"/>
        <v>0</v>
      </c>
      <c r="K529" s="95">
        <f t="shared" si="1306"/>
        <v>0</v>
      </c>
      <c r="L529" s="95">
        <f t="shared" si="1306"/>
        <v>0</v>
      </c>
      <c r="M529" s="95">
        <f t="shared" si="1306"/>
        <v>0</v>
      </c>
    </row>
    <row r="530" spans="1:13" s="58" customFormat="1" ht="15.75" customHeight="1" x14ac:dyDescent="0.2">
      <c r="A530" s="63" t="s">
        <v>62</v>
      </c>
      <c r="B530" s="57" t="s">
        <v>243</v>
      </c>
      <c r="C530" s="56">
        <f t="shared" ref="C530" si="1307">SUM(D530,G530,H530:M530)</f>
        <v>15156</v>
      </c>
      <c r="D530" s="29">
        <f t="shared" ref="D530" si="1308">SUM(E530:F530)</f>
        <v>0</v>
      </c>
      <c r="E530" s="56"/>
      <c r="F530" s="56"/>
      <c r="G530" s="56">
        <v>15156</v>
      </c>
      <c r="H530" s="56"/>
      <c r="I530" s="56"/>
      <c r="J530" s="56"/>
      <c r="K530" s="57"/>
      <c r="L530" s="57"/>
      <c r="M530" s="57"/>
    </row>
    <row r="531" spans="1:13" s="7" customFormat="1" ht="15.75" customHeight="1" x14ac:dyDescent="0.2">
      <c r="A531" s="25"/>
      <c r="B531" s="25"/>
      <c r="C531" s="27">
        <f>D531+G531+H531+I531+J531+K531+L531+M531</f>
        <v>0</v>
      </c>
      <c r="D531" s="27">
        <f>SUM(E531,F531)</f>
        <v>0</v>
      </c>
      <c r="E531" s="28"/>
      <c r="F531" s="29"/>
      <c r="G531" s="29"/>
      <c r="H531" s="27"/>
      <c r="I531" s="27"/>
      <c r="J531" s="27"/>
      <c r="K531" s="27"/>
      <c r="L531" s="27"/>
      <c r="M531" s="27"/>
    </row>
    <row r="532" spans="1:13" s="7" customFormat="1" ht="15.75" customHeight="1" x14ac:dyDescent="0.2">
      <c r="A532" s="94"/>
      <c r="B532" s="94"/>
      <c r="C532" s="95">
        <f t="shared" ref="C532:M532" si="1309">SUM(C530:C531)</f>
        <v>15156</v>
      </c>
      <c r="D532" s="95">
        <f t="shared" si="1309"/>
        <v>0</v>
      </c>
      <c r="E532" s="95">
        <f t="shared" si="1309"/>
        <v>0</v>
      </c>
      <c r="F532" s="95">
        <f t="shared" si="1309"/>
        <v>0</v>
      </c>
      <c r="G532" s="95">
        <f t="shared" si="1309"/>
        <v>15156</v>
      </c>
      <c r="H532" s="95">
        <f t="shared" si="1309"/>
        <v>0</v>
      </c>
      <c r="I532" s="95">
        <f t="shared" si="1309"/>
        <v>0</v>
      </c>
      <c r="J532" s="95">
        <f t="shared" si="1309"/>
        <v>0</v>
      </c>
      <c r="K532" s="95">
        <f t="shared" si="1309"/>
        <v>0</v>
      </c>
      <c r="L532" s="95">
        <f t="shared" si="1309"/>
        <v>0</v>
      </c>
      <c r="M532" s="95">
        <f t="shared" si="1309"/>
        <v>0</v>
      </c>
    </row>
    <row r="533" spans="1:13" s="58" customFormat="1" ht="36.75" customHeight="1" x14ac:dyDescent="0.2">
      <c r="A533" s="63" t="s">
        <v>78</v>
      </c>
      <c r="B533" s="57" t="s">
        <v>244</v>
      </c>
      <c r="C533" s="56">
        <f t="shared" ref="C533" si="1310">SUM(D533,G533,H533:M533)</f>
        <v>10932</v>
      </c>
      <c r="D533" s="29">
        <f t="shared" ref="D533" si="1311">SUM(E533:F533)</f>
        <v>0</v>
      </c>
      <c r="E533" s="56"/>
      <c r="F533" s="56"/>
      <c r="G533" s="56">
        <v>10932</v>
      </c>
      <c r="H533" s="56"/>
      <c r="I533" s="56"/>
      <c r="J533" s="56"/>
      <c r="K533" s="57"/>
      <c r="L533" s="57"/>
      <c r="M533" s="57"/>
    </row>
    <row r="534" spans="1:13" s="7" customFormat="1" ht="15.75" customHeight="1" x14ac:dyDescent="0.2">
      <c r="A534" s="25"/>
      <c r="B534" s="25"/>
      <c r="C534" s="27">
        <f>D534+G534+H534+I534+J534+K534+L534+M534</f>
        <v>0</v>
      </c>
      <c r="D534" s="27">
        <f>SUM(E534,F534)</f>
        <v>0</v>
      </c>
      <c r="E534" s="28"/>
      <c r="F534" s="29"/>
      <c r="G534" s="29"/>
      <c r="H534" s="27"/>
      <c r="I534" s="27"/>
      <c r="J534" s="27"/>
      <c r="K534" s="27"/>
      <c r="L534" s="27"/>
      <c r="M534" s="27"/>
    </row>
    <row r="535" spans="1:13" s="7" customFormat="1" ht="15.75" customHeight="1" x14ac:dyDescent="0.2">
      <c r="A535" s="94"/>
      <c r="B535" s="94"/>
      <c r="C535" s="95">
        <f t="shared" ref="C535:M535" si="1312">SUM(C533:C534)</f>
        <v>10932</v>
      </c>
      <c r="D535" s="95">
        <f t="shared" si="1312"/>
        <v>0</v>
      </c>
      <c r="E535" s="95">
        <f t="shared" si="1312"/>
        <v>0</v>
      </c>
      <c r="F535" s="95">
        <f t="shared" si="1312"/>
        <v>0</v>
      </c>
      <c r="G535" s="95">
        <f t="shared" si="1312"/>
        <v>10932</v>
      </c>
      <c r="H535" s="95">
        <f t="shared" si="1312"/>
        <v>0</v>
      </c>
      <c r="I535" s="95">
        <f t="shared" si="1312"/>
        <v>0</v>
      </c>
      <c r="J535" s="95">
        <f t="shared" si="1312"/>
        <v>0</v>
      </c>
      <c r="K535" s="95">
        <f t="shared" si="1312"/>
        <v>0</v>
      </c>
      <c r="L535" s="95">
        <f t="shared" si="1312"/>
        <v>0</v>
      </c>
      <c r="M535" s="95">
        <f t="shared" si="1312"/>
        <v>0</v>
      </c>
    </row>
    <row r="536" spans="1:13" s="58" customFormat="1" ht="24.75" customHeight="1" x14ac:dyDescent="0.2">
      <c r="A536" s="63" t="s">
        <v>78</v>
      </c>
      <c r="B536" s="57" t="s">
        <v>193</v>
      </c>
      <c r="C536" s="56">
        <f t="shared" ref="C536" si="1313">SUM(D536,G536,H536:M536)</f>
        <v>115960</v>
      </c>
      <c r="D536" s="29">
        <f t="shared" ref="D536" si="1314">SUM(E536:F536)</f>
        <v>98832</v>
      </c>
      <c r="E536" s="56">
        <v>79646</v>
      </c>
      <c r="F536" s="56">
        <v>19186</v>
      </c>
      <c r="G536" s="56">
        <v>17128</v>
      </c>
      <c r="H536" s="56"/>
      <c r="I536" s="56"/>
      <c r="J536" s="56"/>
      <c r="K536" s="57"/>
      <c r="L536" s="57"/>
      <c r="M536" s="57"/>
    </row>
    <row r="537" spans="1:13" s="7" customFormat="1" ht="15.75" customHeight="1" x14ac:dyDescent="0.2">
      <c r="A537" s="25"/>
      <c r="B537" s="25"/>
      <c r="C537" s="27">
        <f>D537+G537+H537+I537+J537+K537+L537+M537</f>
        <v>0</v>
      </c>
      <c r="D537" s="27">
        <f>SUM(E537,F537)</f>
        <v>0</v>
      </c>
      <c r="E537" s="28"/>
      <c r="F537" s="29"/>
      <c r="G537" s="29"/>
      <c r="H537" s="27"/>
      <c r="I537" s="27"/>
      <c r="J537" s="27"/>
      <c r="K537" s="27"/>
      <c r="L537" s="27"/>
      <c r="M537" s="27"/>
    </row>
    <row r="538" spans="1:13" s="7" customFormat="1" ht="15.75" customHeight="1" x14ac:dyDescent="0.2">
      <c r="A538" s="94"/>
      <c r="B538" s="94"/>
      <c r="C538" s="95">
        <f t="shared" ref="C538:M538" si="1315">SUM(C536:C537)</f>
        <v>115960</v>
      </c>
      <c r="D538" s="95">
        <f t="shared" si="1315"/>
        <v>98832</v>
      </c>
      <c r="E538" s="95">
        <f t="shared" si="1315"/>
        <v>79646</v>
      </c>
      <c r="F538" s="95">
        <f t="shared" si="1315"/>
        <v>19186</v>
      </c>
      <c r="G538" s="95">
        <f t="shared" si="1315"/>
        <v>17128</v>
      </c>
      <c r="H538" s="95">
        <f t="shared" si="1315"/>
        <v>0</v>
      </c>
      <c r="I538" s="95">
        <f t="shared" si="1315"/>
        <v>0</v>
      </c>
      <c r="J538" s="95">
        <f t="shared" si="1315"/>
        <v>0</v>
      </c>
      <c r="K538" s="95">
        <f t="shared" si="1315"/>
        <v>0</v>
      </c>
      <c r="L538" s="95">
        <f t="shared" si="1315"/>
        <v>0</v>
      </c>
      <c r="M538" s="95">
        <f t="shared" si="1315"/>
        <v>0</v>
      </c>
    </row>
    <row r="539" spans="1:13" s="58" customFormat="1" ht="26.25" customHeight="1" x14ac:dyDescent="0.2">
      <c r="A539" s="63" t="s">
        <v>78</v>
      </c>
      <c r="B539" s="57" t="s">
        <v>224</v>
      </c>
      <c r="C539" s="56">
        <f t="shared" ref="C539" si="1316">SUM(D539,G539,H539:M539)</f>
        <v>0</v>
      </c>
      <c r="D539" s="29">
        <f t="shared" ref="D539" si="1317">SUM(E539:F539)</f>
        <v>0</v>
      </c>
      <c r="E539" s="56"/>
      <c r="F539" s="56"/>
      <c r="G539" s="56"/>
      <c r="H539" s="56"/>
      <c r="I539" s="56"/>
      <c r="J539" s="56"/>
      <c r="K539" s="57"/>
      <c r="L539" s="57"/>
      <c r="M539" s="57"/>
    </row>
    <row r="540" spans="1:13" s="7" customFormat="1" ht="15.75" customHeight="1" x14ac:dyDescent="0.2">
      <c r="A540" s="25"/>
      <c r="B540" s="25"/>
      <c r="C540" s="27">
        <f>D540+G540+H540+I540+J540+K540+L540+M540</f>
        <v>0</v>
      </c>
      <c r="D540" s="27">
        <f>SUM(E540,F540)</f>
        <v>0</v>
      </c>
      <c r="E540" s="28"/>
      <c r="F540" s="29"/>
      <c r="G540" s="29"/>
      <c r="H540" s="27"/>
      <c r="I540" s="27"/>
      <c r="J540" s="27"/>
      <c r="K540" s="27"/>
      <c r="L540" s="27"/>
      <c r="M540" s="27"/>
    </row>
    <row r="541" spans="1:13" s="7" customFormat="1" ht="15.75" customHeight="1" x14ac:dyDescent="0.2">
      <c r="A541" s="94"/>
      <c r="B541" s="94"/>
      <c r="C541" s="95">
        <f t="shared" ref="C541:M541" si="1318">SUM(C539:C540)</f>
        <v>0</v>
      </c>
      <c r="D541" s="95">
        <f t="shared" si="1318"/>
        <v>0</v>
      </c>
      <c r="E541" s="95">
        <f t="shared" si="1318"/>
        <v>0</v>
      </c>
      <c r="F541" s="95">
        <f t="shared" si="1318"/>
        <v>0</v>
      </c>
      <c r="G541" s="95">
        <f t="shared" si="1318"/>
        <v>0</v>
      </c>
      <c r="H541" s="95">
        <f t="shared" si="1318"/>
        <v>0</v>
      </c>
      <c r="I541" s="95">
        <f t="shared" si="1318"/>
        <v>0</v>
      </c>
      <c r="J541" s="95">
        <f t="shared" si="1318"/>
        <v>0</v>
      </c>
      <c r="K541" s="95">
        <f t="shared" si="1318"/>
        <v>0</v>
      </c>
      <c r="L541" s="95">
        <f t="shared" si="1318"/>
        <v>0</v>
      </c>
      <c r="M541" s="95">
        <f t="shared" si="1318"/>
        <v>0</v>
      </c>
    </row>
    <row r="542" spans="1:13" s="58" customFormat="1" ht="24" customHeight="1" x14ac:dyDescent="0.2">
      <c r="A542" s="63" t="s">
        <v>78</v>
      </c>
      <c r="B542" s="57" t="s">
        <v>194</v>
      </c>
      <c r="C542" s="56">
        <f t="shared" ref="C542" si="1319">SUM(D542,G542,H542:M542)</f>
        <v>33891</v>
      </c>
      <c r="D542" s="29">
        <f t="shared" ref="D542" si="1320">SUM(E542:F542)</f>
        <v>27631</v>
      </c>
      <c r="E542" s="56">
        <v>22267</v>
      </c>
      <c r="F542" s="56">
        <v>5364</v>
      </c>
      <c r="G542" s="56">
        <v>4420</v>
      </c>
      <c r="H542" s="56">
        <v>1840</v>
      </c>
      <c r="I542" s="56"/>
      <c r="J542" s="56"/>
      <c r="K542" s="57"/>
      <c r="L542" s="57"/>
      <c r="M542" s="57"/>
    </row>
    <row r="543" spans="1:13" s="7" customFormat="1" ht="15.75" customHeight="1" x14ac:dyDescent="0.2">
      <c r="A543" s="25"/>
      <c r="B543" s="25"/>
      <c r="C543" s="27">
        <f>D543+G543+H543+I543+J543+K543+L543+M543</f>
        <v>0</v>
      </c>
      <c r="D543" s="27">
        <f>SUM(E543,F543)</f>
        <v>0</v>
      </c>
      <c r="E543" s="28"/>
      <c r="F543" s="29"/>
      <c r="G543" s="29"/>
      <c r="H543" s="27"/>
      <c r="I543" s="27"/>
      <c r="J543" s="27"/>
      <c r="K543" s="27"/>
      <c r="L543" s="27"/>
      <c r="M543" s="27"/>
    </row>
    <row r="544" spans="1:13" s="7" customFormat="1" ht="15.75" customHeight="1" x14ac:dyDescent="0.2">
      <c r="A544" s="94"/>
      <c r="B544" s="94"/>
      <c r="C544" s="95">
        <f t="shared" ref="C544:M544" si="1321">SUM(C542:C543)</f>
        <v>33891</v>
      </c>
      <c r="D544" s="95">
        <f t="shared" si="1321"/>
        <v>27631</v>
      </c>
      <c r="E544" s="95">
        <f t="shared" si="1321"/>
        <v>22267</v>
      </c>
      <c r="F544" s="95">
        <f t="shared" si="1321"/>
        <v>5364</v>
      </c>
      <c r="G544" s="95">
        <f t="shared" si="1321"/>
        <v>4420</v>
      </c>
      <c r="H544" s="95">
        <f t="shared" si="1321"/>
        <v>1840</v>
      </c>
      <c r="I544" s="95">
        <f t="shared" si="1321"/>
        <v>0</v>
      </c>
      <c r="J544" s="95">
        <f t="shared" si="1321"/>
        <v>0</v>
      </c>
      <c r="K544" s="95">
        <f t="shared" si="1321"/>
        <v>0</v>
      </c>
      <c r="L544" s="95">
        <f t="shared" si="1321"/>
        <v>0</v>
      </c>
      <c r="M544" s="95">
        <f t="shared" si="1321"/>
        <v>0</v>
      </c>
    </row>
    <row r="545" spans="1:13" s="58" customFormat="1" ht="24.75" customHeight="1" x14ac:dyDescent="0.2">
      <c r="A545" s="63" t="s">
        <v>78</v>
      </c>
      <c r="B545" s="57" t="s">
        <v>225</v>
      </c>
      <c r="C545" s="56">
        <f t="shared" ref="C545" si="1322">SUM(D545,G545,H545:M545)</f>
        <v>16302</v>
      </c>
      <c r="D545" s="29">
        <f t="shared" ref="D545" si="1323">SUM(E545:F545)</f>
        <v>2636</v>
      </c>
      <c r="E545" s="56">
        <v>2400</v>
      </c>
      <c r="F545" s="56">
        <v>236</v>
      </c>
      <c r="G545" s="56">
        <v>13666</v>
      </c>
      <c r="H545" s="56"/>
      <c r="I545" s="56"/>
      <c r="J545" s="56"/>
      <c r="K545" s="57"/>
      <c r="L545" s="57"/>
      <c r="M545" s="57"/>
    </row>
    <row r="546" spans="1:13" s="7" customFormat="1" ht="15.75" customHeight="1" x14ac:dyDescent="0.2">
      <c r="A546" s="25"/>
      <c r="B546" s="25"/>
      <c r="C546" s="27">
        <f>D546+G546+H546+I546+J546+K546+L546+M546</f>
        <v>0</v>
      </c>
      <c r="D546" s="27">
        <f>SUM(E546,F546)</f>
        <v>0</v>
      </c>
      <c r="E546" s="28"/>
      <c r="F546" s="29"/>
      <c r="G546" s="29"/>
      <c r="H546" s="27"/>
      <c r="I546" s="27"/>
      <c r="J546" s="27"/>
      <c r="K546" s="27"/>
      <c r="L546" s="27"/>
      <c r="M546" s="27"/>
    </row>
    <row r="547" spans="1:13" s="7" customFormat="1" ht="15.75" customHeight="1" x14ac:dyDescent="0.2">
      <c r="A547" s="94"/>
      <c r="B547" s="94"/>
      <c r="C547" s="95">
        <f t="shared" ref="C547:M547" si="1324">SUM(C545:C546)</f>
        <v>16302</v>
      </c>
      <c r="D547" s="95">
        <f t="shared" si="1324"/>
        <v>2636</v>
      </c>
      <c r="E547" s="95">
        <f t="shared" si="1324"/>
        <v>2400</v>
      </c>
      <c r="F547" s="95">
        <f t="shared" si="1324"/>
        <v>236</v>
      </c>
      <c r="G547" s="95">
        <f t="shared" si="1324"/>
        <v>13666</v>
      </c>
      <c r="H547" s="95">
        <f t="shared" si="1324"/>
        <v>0</v>
      </c>
      <c r="I547" s="95">
        <f t="shared" si="1324"/>
        <v>0</v>
      </c>
      <c r="J547" s="95">
        <f t="shared" si="1324"/>
        <v>0</v>
      </c>
      <c r="K547" s="95">
        <f t="shared" si="1324"/>
        <v>0</v>
      </c>
      <c r="L547" s="95">
        <f t="shared" si="1324"/>
        <v>0</v>
      </c>
      <c r="M547" s="95">
        <f t="shared" si="1324"/>
        <v>0</v>
      </c>
    </row>
    <row r="548" spans="1:13" s="58" customFormat="1" ht="21" customHeight="1" x14ac:dyDescent="0.2">
      <c r="A548" s="63" t="s">
        <v>78</v>
      </c>
      <c r="B548" s="57" t="s">
        <v>245</v>
      </c>
      <c r="C548" s="56">
        <f t="shared" ref="C548" si="1325">SUM(D548,G548,H548:M548)</f>
        <v>6595</v>
      </c>
      <c r="D548" s="29">
        <f t="shared" ref="D548" si="1326">SUM(E548:F548)</f>
        <v>0</v>
      </c>
      <c r="E548" s="56"/>
      <c r="F548" s="56"/>
      <c r="G548" s="56">
        <v>6595</v>
      </c>
      <c r="H548" s="56"/>
      <c r="I548" s="56"/>
      <c r="J548" s="56"/>
      <c r="K548" s="57"/>
      <c r="L548" s="57"/>
      <c r="M548" s="57"/>
    </row>
    <row r="549" spans="1:13" s="7" customFormat="1" ht="15.75" customHeight="1" x14ac:dyDescent="0.2">
      <c r="A549" s="25"/>
      <c r="B549" s="25"/>
      <c r="C549" s="27">
        <f>D549+G549+H549+I549+J549+K549+L549+M549</f>
        <v>0</v>
      </c>
      <c r="D549" s="27">
        <f>SUM(E549,F549)</f>
        <v>0</v>
      </c>
      <c r="E549" s="28"/>
      <c r="F549" s="29"/>
      <c r="G549" s="29"/>
      <c r="H549" s="27"/>
      <c r="I549" s="27"/>
      <c r="J549" s="27"/>
      <c r="K549" s="27"/>
      <c r="L549" s="27"/>
      <c r="M549" s="27"/>
    </row>
    <row r="550" spans="1:13" s="7" customFormat="1" ht="15.75" customHeight="1" x14ac:dyDescent="0.2">
      <c r="A550" s="94"/>
      <c r="B550" s="94"/>
      <c r="C550" s="95">
        <f t="shared" ref="C550:M550" si="1327">SUM(C548:C549)</f>
        <v>6595</v>
      </c>
      <c r="D550" s="95">
        <f t="shared" si="1327"/>
        <v>0</v>
      </c>
      <c r="E550" s="95">
        <f t="shared" si="1327"/>
        <v>0</v>
      </c>
      <c r="F550" s="95">
        <f t="shared" si="1327"/>
        <v>0</v>
      </c>
      <c r="G550" s="95">
        <f t="shared" si="1327"/>
        <v>6595</v>
      </c>
      <c r="H550" s="95">
        <f t="shared" si="1327"/>
        <v>0</v>
      </c>
      <c r="I550" s="95">
        <f t="shared" si="1327"/>
        <v>0</v>
      </c>
      <c r="J550" s="95">
        <f t="shared" si="1327"/>
        <v>0</v>
      </c>
      <c r="K550" s="95">
        <f t="shared" si="1327"/>
        <v>0</v>
      </c>
      <c r="L550" s="95">
        <f t="shared" si="1327"/>
        <v>0</v>
      </c>
      <c r="M550" s="95">
        <f t="shared" si="1327"/>
        <v>0</v>
      </c>
    </row>
    <row r="551" spans="1:13" s="12" customFormat="1" ht="15.75" customHeight="1" x14ac:dyDescent="0.2">
      <c r="A551" s="84" t="s">
        <v>130</v>
      </c>
      <c r="B551" s="35" t="s">
        <v>81</v>
      </c>
      <c r="C551" s="23">
        <f>SUM(C554,C557,C560,C563,C566,C569,C572,C575,C578,C581,C584,C587,C590,C593,C596,C602,C605,C608,C599)</f>
        <v>3760338</v>
      </c>
      <c r="D551" s="23">
        <f>SUM(D554,D557,D560,D563,D566,D569,D572,D575,D578,D581,D584,D587,D590,D596,D593,D599,D602,D605,D608)</f>
        <v>1495656</v>
      </c>
      <c r="E551" s="23">
        <f>SUM(E554,E557,E560,E563,E566,E569,E572,E575,E578,E581,E584,E587,E596,E590,E593,E599,E602,E605,E608)</f>
        <v>1204031</v>
      </c>
      <c r="F551" s="23">
        <f t="shared" ref="F551:M551" si="1328">SUM(F554,F557,F560,F563,F566,F569,F572,F575,F578,F581,F584,F587,F596,F590,F593,F599,F602,F605,F608)</f>
        <v>291625</v>
      </c>
      <c r="G551" s="23">
        <f t="shared" si="1328"/>
        <v>904747</v>
      </c>
      <c r="H551" s="23">
        <f t="shared" si="1328"/>
        <v>15000</v>
      </c>
      <c r="I551" s="23">
        <f t="shared" si="1328"/>
        <v>0</v>
      </c>
      <c r="J551" s="23">
        <f t="shared" si="1328"/>
        <v>481246</v>
      </c>
      <c r="K551" s="23">
        <f t="shared" si="1328"/>
        <v>483910</v>
      </c>
      <c r="L551" s="23">
        <f t="shared" si="1328"/>
        <v>379779</v>
      </c>
      <c r="M551" s="23">
        <f t="shared" si="1328"/>
        <v>0</v>
      </c>
    </row>
    <row r="552" spans="1:13" s="7" customFormat="1" ht="15.75" customHeight="1" x14ac:dyDescent="0.2">
      <c r="A552" s="25"/>
      <c r="B552" s="25"/>
      <c r="C552" s="27">
        <f>D552+G552+H552+I552+J552+K552+L552+M552</f>
        <v>91704</v>
      </c>
      <c r="D552" s="27">
        <f>SUM(E552,F552)</f>
        <v>19000</v>
      </c>
      <c r="E552" s="28">
        <f>SUM(E555,E558,E561,E564,E567,E570,E573,E576,E579,E582,E585,E588,E591,E594,E603,E606,E609,E597,E600)</f>
        <v>11323</v>
      </c>
      <c r="F552" s="28">
        <f>SUM(F555,F558,F561,F564,F567,F570,F573,F576,F579,F582,F585,F588,F591,F594,F603,F606,F609,F597,F600)</f>
        <v>7677</v>
      </c>
      <c r="G552" s="28">
        <f>SUM(G555,G558,G561,G564,G567,G570,G573,G576,G579,G582,G585,G588,G591,G594,G603,G606,G609,G597,G600)</f>
        <v>51232</v>
      </c>
      <c r="H552" s="28">
        <f t="shared" ref="H552:M552" si="1329">SUM(H555,H558,H561,H564,H567,H570,H573,H576,H579,H582,H585,H588,H591,H594,H603,H606,H609,H597,H600)</f>
        <v>0</v>
      </c>
      <c r="I552" s="28">
        <f t="shared" si="1329"/>
        <v>0</v>
      </c>
      <c r="J552" s="28">
        <f t="shared" si="1329"/>
        <v>18300</v>
      </c>
      <c r="K552" s="28">
        <f t="shared" si="1329"/>
        <v>0</v>
      </c>
      <c r="L552" s="28">
        <f t="shared" si="1329"/>
        <v>3172</v>
      </c>
      <c r="M552" s="28">
        <f t="shared" si="1329"/>
        <v>0</v>
      </c>
    </row>
    <row r="553" spans="1:13" s="7" customFormat="1" ht="15.75" customHeight="1" x14ac:dyDescent="0.2">
      <c r="A553" s="92"/>
      <c r="B553" s="92"/>
      <c r="C553" s="95">
        <f>SUM(C551,C552)</f>
        <v>3852042</v>
      </c>
      <c r="D553" s="95">
        <f t="shared" ref="D553:M553" si="1330">SUM(D551,D552)</f>
        <v>1514656</v>
      </c>
      <c r="E553" s="95">
        <f t="shared" si="1330"/>
        <v>1215354</v>
      </c>
      <c r="F553" s="95">
        <f t="shared" si="1330"/>
        <v>299302</v>
      </c>
      <c r="G553" s="95">
        <f t="shared" si="1330"/>
        <v>955979</v>
      </c>
      <c r="H553" s="95">
        <f t="shared" si="1330"/>
        <v>15000</v>
      </c>
      <c r="I553" s="95">
        <f t="shared" si="1330"/>
        <v>0</v>
      </c>
      <c r="J553" s="95">
        <f t="shared" si="1330"/>
        <v>499546</v>
      </c>
      <c r="K553" s="95">
        <f t="shared" si="1330"/>
        <v>483910</v>
      </c>
      <c r="L553" s="95">
        <f t="shared" si="1330"/>
        <v>382951</v>
      </c>
      <c r="M553" s="95">
        <f t="shared" si="1330"/>
        <v>0</v>
      </c>
    </row>
    <row r="554" spans="1:13" s="7" customFormat="1" ht="15.75" customHeight="1" x14ac:dyDescent="0.2">
      <c r="A554" s="26" t="s">
        <v>82</v>
      </c>
      <c r="B554" s="26" t="s">
        <v>83</v>
      </c>
      <c r="C554" s="29">
        <f t="shared" ref="C554:C578" si="1331">SUM(D554,G554,H554:M554)</f>
        <v>311942</v>
      </c>
      <c r="D554" s="29">
        <f t="shared" ref="D554:D578" si="1332">SUM(E554:F554)</f>
        <v>235591</v>
      </c>
      <c r="E554" s="29">
        <v>189267</v>
      </c>
      <c r="F554" s="29">
        <v>46324</v>
      </c>
      <c r="G554" s="27">
        <v>74441</v>
      </c>
      <c r="H554" s="27"/>
      <c r="I554" s="27"/>
      <c r="J554" s="27"/>
      <c r="K554" s="27">
        <v>1910</v>
      </c>
      <c r="L554" s="27"/>
      <c r="M554" s="27"/>
    </row>
    <row r="555" spans="1:13" s="7" customFormat="1" ht="15.75" customHeight="1" x14ac:dyDescent="0.2">
      <c r="A555" s="25"/>
      <c r="B555" s="25"/>
      <c r="C555" s="27">
        <f>D555+G555+H555+I555+J555+K555+L555+M555</f>
        <v>0</v>
      </c>
      <c r="D555" s="27">
        <f>SUM(E555,F555)</f>
        <v>0</v>
      </c>
      <c r="E555" s="28"/>
      <c r="F555" s="29"/>
      <c r="G555" s="29"/>
      <c r="H555" s="27"/>
      <c r="I555" s="27"/>
      <c r="J555" s="27"/>
      <c r="K555" s="27"/>
      <c r="L555" s="27"/>
      <c r="M555" s="27"/>
    </row>
    <row r="556" spans="1:13" s="7" customFormat="1" ht="15.75" customHeight="1" x14ac:dyDescent="0.2">
      <c r="A556" s="94"/>
      <c r="B556" s="94"/>
      <c r="C556" s="95">
        <f t="shared" ref="C556:M556" si="1333">SUM(C554:C555)</f>
        <v>311942</v>
      </c>
      <c r="D556" s="95">
        <f t="shared" si="1333"/>
        <v>235591</v>
      </c>
      <c r="E556" s="95">
        <f t="shared" si="1333"/>
        <v>189267</v>
      </c>
      <c r="F556" s="95">
        <f t="shared" si="1333"/>
        <v>46324</v>
      </c>
      <c r="G556" s="95">
        <f t="shared" si="1333"/>
        <v>74441</v>
      </c>
      <c r="H556" s="95">
        <f t="shared" si="1333"/>
        <v>0</v>
      </c>
      <c r="I556" s="95">
        <f t="shared" si="1333"/>
        <v>0</v>
      </c>
      <c r="J556" s="95">
        <f t="shared" si="1333"/>
        <v>0</v>
      </c>
      <c r="K556" s="95">
        <f t="shared" si="1333"/>
        <v>1910</v>
      </c>
      <c r="L556" s="95">
        <f t="shared" si="1333"/>
        <v>0</v>
      </c>
      <c r="M556" s="95">
        <f t="shared" si="1333"/>
        <v>0</v>
      </c>
    </row>
    <row r="557" spans="1:13" s="7" customFormat="1" ht="15.75" customHeight="1" x14ac:dyDescent="0.2">
      <c r="A557" s="26" t="s">
        <v>92</v>
      </c>
      <c r="B557" s="26" t="s">
        <v>84</v>
      </c>
      <c r="C557" s="27">
        <f t="shared" si="1331"/>
        <v>166615</v>
      </c>
      <c r="D557" s="29">
        <f t="shared" si="1332"/>
        <v>124544</v>
      </c>
      <c r="E557" s="29">
        <v>100772</v>
      </c>
      <c r="F557" s="29">
        <v>23772</v>
      </c>
      <c r="G557" s="27">
        <v>40621</v>
      </c>
      <c r="H557" s="27"/>
      <c r="I557" s="27"/>
      <c r="J557" s="27">
        <v>1450</v>
      </c>
      <c r="K557" s="27"/>
      <c r="L557" s="27"/>
      <c r="M557" s="27"/>
    </row>
    <row r="558" spans="1:13" s="7" customFormat="1" ht="15.75" customHeight="1" x14ac:dyDescent="0.2">
      <c r="A558" s="25"/>
      <c r="B558" s="25"/>
      <c r="C558" s="27">
        <f>D558+G558+H558+I558+J558+K558+L558+M558</f>
        <v>300</v>
      </c>
      <c r="D558" s="27">
        <f>SUM(E558,F558)</f>
        <v>3000</v>
      </c>
      <c r="E558" s="28"/>
      <c r="F558" s="29">
        <v>3000</v>
      </c>
      <c r="G558" s="29">
        <v>-2700</v>
      </c>
      <c r="H558" s="27"/>
      <c r="I558" s="27"/>
      <c r="J558" s="27"/>
      <c r="K558" s="27"/>
      <c r="L558" s="27"/>
      <c r="M558" s="27"/>
    </row>
    <row r="559" spans="1:13" s="7" customFormat="1" ht="15.75" customHeight="1" x14ac:dyDescent="0.2">
      <c r="A559" s="94"/>
      <c r="B559" s="94"/>
      <c r="C559" s="95">
        <f t="shared" ref="C559:M559" si="1334">SUM(C557:C558)</f>
        <v>166915</v>
      </c>
      <c r="D559" s="95">
        <f t="shared" si="1334"/>
        <v>127544</v>
      </c>
      <c r="E559" s="95">
        <f t="shared" si="1334"/>
        <v>100772</v>
      </c>
      <c r="F559" s="95">
        <f t="shared" si="1334"/>
        <v>26772</v>
      </c>
      <c r="G559" s="95">
        <f t="shared" si="1334"/>
        <v>37921</v>
      </c>
      <c r="H559" s="95">
        <f t="shared" si="1334"/>
        <v>0</v>
      </c>
      <c r="I559" s="95">
        <f t="shared" si="1334"/>
        <v>0</v>
      </c>
      <c r="J559" s="95">
        <f t="shared" si="1334"/>
        <v>1450</v>
      </c>
      <c r="K559" s="95">
        <f t="shared" si="1334"/>
        <v>0</v>
      </c>
      <c r="L559" s="95">
        <f t="shared" si="1334"/>
        <v>0</v>
      </c>
      <c r="M559" s="95">
        <f t="shared" si="1334"/>
        <v>0</v>
      </c>
    </row>
    <row r="560" spans="1:13" s="7" customFormat="1" ht="15.75" customHeight="1" x14ac:dyDescent="0.2">
      <c r="A560" s="26" t="s">
        <v>92</v>
      </c>
      <c r="B560" s="26" t="s">
        <v>134</v>
      </c>
      <c r="C560" s="27">
        <f t="shared" si="1331"/>
        <v>599193</v>
      </c>
      <c r="D560" s="29">
        <f t="shared" si="1332"/>
        <v>500611</v>
      </c>
      <c r="E560" s="29">
        <v>405058</v>
      </c>
      <c r="F560" s="29">
        <v>95553</v>
      </c>
      <c r="G560" s="27">
        <v>84751</v>
      </c>
      <c r="H560" s="27"/>
      <c r="I560" s="27"/>
      <c r="J560" s="27">
        <v>13831</v>
      </c>
      <c r="K560" s="27"/>
      <c r="L560" s="27"/>
      <c r="M560" s="27"/>
    </row>
    <row r="561" spans="1:13" s="7" customFormat="1" ht="15.75" customHeight="1" x14ac:dyDescent="0.2">
      <c r="A561" s="25"/>
      <c r="B561" s="25"/>
      <c r="C561" s="27">
        <f>D561+G561+H561+I561+J561+K561+L561+M561</f>
        <v>2837</v>
      </c>
      <c r="D561" s="27">
        <f>SUM(E561,F561)</f>
        <v>10000</v>
      </c>
      <c r="E561" s="28">
        <v>10000</v>
      </c>
      <c r="F561" s="29"/>
      <c r="G561" s="29">
        <v>-7163</v>
      </c>
      <c r="H561" s="27"/>
      <c r="I561" s="27"/>
      <c r="J561" s="27"/>
      <c r="K561" s="27"/>
      <c r="L561" s="27"/>
      <c r="M561" s="27"/>
    </row>
    <row r="562" spans="1:13" s="7" customFormat="1" ht="15.75" customHeight="1" x14ac:dyDescent="0.2">
      <c r="A562" s="94"/>
      <c r="B562" s="94"/>
      <c r="C562" s="95">
        <f t="shared" ref="C562:M562" si="1335">SUM(C560:C561)</f>
        <v>602030</v>
      </c>
      <c r="D562" s="95">
        <f t="shared" si="1335"/>
        <v>510611</v>
      </c>
      <c r="E562" s="95">
        <f t="shared" si="1335"/>
        <v>415058</v>
      </c>
      <c r="F562" s="95">
        <f t="shared" si="1335"/>
        <v>95553</v>
      </c>
      <c r="G562" s="95">
        <f t="shared" si="1335"/>
        <v>77588</v>
      </c>
      <c r="H562" s="95">
        <f t="shared" si="1335"/>
        <v>0</v>
      </c>
      <c r="I562" s="95">
        <f t="shared" si="1335"/>
        <v>0</v>
      </c>
      <c r="J562" s="95">
        <f t="shared" si="1335"/>
        <v>13831</v>
      </c>
      <c r="K562" s="95">
        <f t="shared" si="1335"/>
        <v>0</v>
      </c>
      <c r="L562" s="95">
        <f t="shared" si="1335"/>
        <v>0</v>
      </c>
      <c r="M562" s="95">
        <f t="shared" si="1335"/>
        <v>0</v>
      </c>
    </row>
    <row r="563" spans="1:13" s="7" customFormat="1" ht="15.75" customHeight="1" x14ac:dyDescent="0.2">
      <c r="A563" s="26" t="s">
        <v>127</v>
      </c>
      <c r="B563" s="26" t="s">
        <v>169</v>
      </c>
      <c r="C563" s="27">
        <f t="shared" si="1331"/>
        <v>10792</v>
      </c>
      <c r="D563" s="29">
        <f t="shared" si="1332"/>
        <v>0</v>
      </c>
      <c r="E563" s="29"/>
      <c r="F563" s="29"/>
      <c r="G563" s="29">
        <v>10792</v>
      </c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25"/>
      <c r="B564" s="25"/>
      <c r="C564" s="27">
        <f>D564+G564+H564+I564+J564+K564+L564+M564</f>
        <v>0</v>
      </c>
      <c r="D564" s="27">
        <f>SUM(E564,F564)</f>
        <v>0</v>
      </c>
      <c r="E564" s="28"/>
      <c r="F564" s="29"/>
      <c r="G564" s="29"/>
      <c r="H564" s="27"/>
      <c r="I564" s="27"/>
      <c r="J564" s="27"/>
      <c r="K564" s="27"/>
      <c r="L564" s="27"/>
      <c r="M564" s="27"/>
    </row>
    <row r="565" spans="1:13" s="7" customFormat="1" ht="15.75" customHeight="1" x14ac:dyDescent="0.2">
      <c r="A565" s="94"/>
      <c r="B565" s="94"/>
      <c r="C565" s="95">
        <f t="shared" ref="C565:M565" si="1336">SUM(C563:C564)</f>
        <v>10792</v>
      </c>
      <c r="D565" s="95">
        <f t="shared" si="1336"/>
        <v>0</v>
      </c>
      <c r="E565" s="95">
        <f t="shared" si="1336"/>
        <v>0</v>
      </c>
      <c r="F565" s="95">
        <f t="shared" si="1336"/>
        <v>0</v>
      </c>
      <c r="G565" s="95">
        <f t="shared" si="1336"/>
        <v>10792</v>
      </c>
      <c r="H565" s="95">
        <f t="shared" si="1336"/>
        <v>0</v>
      </c>
      <c r="I565" s="95">
        <f t="shared" si="1336"/>
        <v>0</v>
      </c>
      <c r="J565" s="95">
        <f t="shared" si="1336"/>
        <v>0</v>
      </c>
      <c r="K565" s="95">
        <f t="shared" si="1336"/>
        <v>0</v>
      </c>
      <c r="L565" s="95">
        <f t="shared" si="1336"/>
        <v>0</v>
      </c>
      <c r="M565" s="95">
        <f t="shared" si="1336"/>
        <v>0</v>
      </c>
    </row>
    <row r="566" spans="1:13" s="7" customFormat="1" ht="15.75" customHeight="1" x14ac:dyDescent="0.2">
      <c r="A566" s="26" t="s">
        <v>92</v>
      </c>
      <c r="B566" s="26" t="s">
        <v>85</v>
      </c>
      <c r="C566" s="27">
        <f t="shared" si="1331"/>
        <v>115507</v>
      </c>
      <c r="D566" s="29">
        <f t="shared" si="1332"/>
        <v>107420</v>
      </c>
      <c r="E566" s="29">
        <v>88097</v>
      </c>
      <c r="F566" s="29">
        <v>19323</v>
      </c>
      <c r="G566" s="27">
        <v>8087</v>
      </c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25"/>
      <c r="B567" s="25"/>
      <c r="C567" s="27">
        <f>D567+G567+H567+I567+J567+K567+L567+M567</f>
        <v>0</v>
      </c>
      <c r="D567" s="27">
        <f>SUM(E567,F567)</f>
        <v>-2410</v>
      </c>
      <c r="E567" s="28">
        <v>-2783</v>
      </c>
      <c r="F567" s="29">
        <v>373</v>
      </c>
      <c r="G567" s="29">
        <v>2410</v>
      </c>
      <c r="H567" s="27"/>
      <c r="I567" s="27"/>
      <c r="J567" s="27"/>
      <c r="K567" s="27"/>
      <c r="L567" s="27"/>
      <c r="M567" s="27"/>
    </row>
    <row r="568" spans="1:13" s="7" customFormat="1" ht="15.75" customHeight="1" x14ac:dyDescent="0.2">
      <c r="A568" s="94"/>
      <c r="B568" s="94"/>
      <c r="C568" s="95">
        <f t="shared" ref="C568:M568" si="1337">SUM(C566:C567)</f>
        <v>115507</v>
      </c>
      <c r="D568" s="95">
        <f t="shared" si="1337"/>
        <v>105010</v>
      </c>
      <c r="E568" s="95">
        <f t="shared" si="1337"/>
        <v>85314</v>
      </c>
      <c r="F568" s="95">
        <f t="shared" si="1337"/>
        <v>19696</v>
      </c>
      <c r="G568" s="95">
        <f t="shared" si="1337"/>
        <v>10497</v>
      </c>
      <c r="H568" s="95">
        <f t="shared" si="1337"/>
        <v>0</v>
      </c>
      <c r="I568" s="95">
        <f t="shared" si="1337"/>
        <v>0</v>
      </c>
      <c r="J568" s="95">
        <f t="shared" si="1337"/>
        <v>0</v>
      </c>
      <c r="K568" s="95">
        <f t="shared" si="1337"/>
        <v>0</v>
      </c>
      <c r="L568" s="95">
        <f t="shared" si="1337"/>
        <v>0</v>
      </c>
      <c r="M568" s="95">
        <f t="shared" si="1337"/>
        <v>0</v>
      </c>
    </row>
    <row r="569" spans="1:13" s="7" customFormat="1" ht="15.75" customHeight="1" x14ac:dyDescent="0.2">
      <c r="A569" s="26" t="s">
        <v>127</v>
      </c>
      <c r="B569" s="26" t="s">
        <v>152</v>
      </c>
      <c r="C569" s="27">
        <f t="shared" si="1331"/>
        <v>259909</v>
      </c>
      <c r="D569" s="29">
        <f t="shared" si="1332"/>
        <v>195041</v>
      </c>
      <c r="E569" s="29">
        <v>155297</v>
      </c>
      <c r="F569" s="29">
        <v>39744</v>
      </c>
      <c r="G569" s="27">
        <v>60868</v>
      </c>
      <c r="H569" s="27"/>
      <c r="I569" s="27"/>
      <c r="J569" s="27">
        <v>4000</v>
      </c>
      <c r="K569" s="27"/>
      <c r="L569" s="27"/>
      <c r="M569" s="27"/>
    </row>
    <row r="570" spans="1:13" s="7" customFormat="1" ht="15.75" customHeight="1" x14ac:dyDescent="0.2">
      <c r="A570" s="25"/>
      <c r="B570" s="25"/>
      <c r="C570" s="27">
        <f>D570+G570+H570+I570+J570+K570+L570+M570</f>
        <v>3000</v>
      </c>
      <c r="D570" s="27">
        <f>SUM(E570,F570)</f>
        <v>3300</v>
      </c>
      <c r="E570" s="28"/>
      <c r="F570" s="29">
        <v>3300</v>
      </c>
      <c r="G570" s="29">
        <v>-300</v>
      </c>
      <c r="H570" s="27"/>
      <c r="I570" s="27"/>
      <c r="J570" s="27"/>
      <c r="K570" s="27"/>
      <c r="L570" s="27"/>
      <c r="M570" s="27"/>
    </row>
    <row r="571" spans="1:13" s="7" customFormat="1" ht="15.75" customHeight="1" x14ac:dyDescent="0.2">
      <c r="A571" s="94"/>
      <c r="B571" s="94"/>
      <c r="C571" s="95">
        <f t="shared" ref="C571:M571" si="1338">SUM(C569:C570)</f>
        <v>262909</v>
      </c>
      <c r="D571" s="95">
        <f t="shared" si="1338"/>
        <v>198341</v>
      </c>
      <c r="E571" s="95">
        <f t="shared" si="1338"/>
        <v>155297</v>
      </c>
      <c r="F571" s="95">
        <f t="shared" si="1338"/>
        <v>43044</v>
      </c>
      <c r="G571" s="95">
        <f t="shared" si="1338"/>
        <v>60568</v>
      </c>
      <c r="H571" s="95">
        <f t="shared" si="1338"/>
        <v>0</v>
      </c>
      <c r="I571" s="95">
        <f t="shared" si="1338"/>
        <v>0</v>
      </c>
      <c r="J571" s="95">
        <f t="shared" si="1338"/>
        <v>4000</v>
      </c>
      <c r="K571" s="95">
        <f t="shared" si="1338"/>
        <v>0</v>
      </c>
      <c r="L571" s="95">
        <f t="shared" si="1338"/>
        <v>0</v>
      </c>
      <c r="M571" s="95">
        <f t="shared" si="1338"/>
        <v>0</v>
      </c>
    </row>
    <row r="572" spans="1:13" s="7" customFormat="1" ht="15.75" customHeight="1" x14ac:dyDescent="0.2">
      <c r="A572" s="26" t="s">
        <v>127</v>
      </c>
      <c r="B572" s="64" t="s">
        <v>178</v>
      </c>
      <c r="C572" s="27">
        <f t="shared" si="1331"/>
        <v>184000</v>
      </c>
      <c r="D572" s="29">
        <f t="shared" si="1332"/>
        <v>99272</v>
      </c>
      <c r="E572" s="29">
        <v>80000</v>
      </c>
      <c r="F572" s="29">
        <v>19272</v>
      </c>
      <c r="G572" s="27">
        <v>84728</v>
      </c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25"/>
      <c r="B573" s="25"/>
      <c r="C573" s="27">
        <f>D573+G573+H573+I573+J573+K573+L573+M573</f>
        <v>0</v>
      </c>
      <c r="D573" s="27">
        <f>SUM(E573,F573)</f>
        <v>0</v>
      </c>
      <c r="E573" s="28"/>
      <c r="F573" s="29"/>
      <c r="G573" s="29"/>
      <c r="H573" s="27"/>
      <c r="I573" s="27"/>
      <c r="J573" s="27"/>
      <c r="K573" s="27"/>
      <c r="L573" s="27"/>
      <c r="M573" s="27"/>
    </row>
    <row r="574" spans="1:13" s="7" customFormat="1" ht="15.75" customHeight="1" x14ac:dyDescent="0.2">
      <c r="A574" s="94"/>
      <c r="B574" s="94"/>
      <c r="C574" s="95">
        <f t="shared" ref="C574:M574" si="1339">SUM(C572:C573)</f>
        <v>184000</v>
      </c>
      <c r="D574" s="95">
        <f t="shared" si="1339"/>
        <v>99272</v>
      </c>
      <c r="E574" s="95">
        <f t="shared" si="1339"/>
        <v>80000</v>
      </c>
      <c r="F574" s="95">
        <f t="shared" si="1339"/>
        <v>19272</v>
      </c>
      <c r="G574" s="95">
        <f t="shared" si="1339"/>
        <v>84728</v>
      </c>
      <c r="H574" s="95">
        <f t="shared" si="1339"/>
        <v>0</v>
      </c>
      <c r="I574" s="95">
        <f t="shared" si="1339"/>
        <v>0</v>
      </c>
      <c r="J574" s="95">
        <f t="shared" si="1339"/>
        <v>0</v>
      </c>
      <c r="K574" s="95">
        <f t="shared" si="1339"/>
        <v>0</v>
      </c>
      <c r="L574" s="95">
        <f t="shared" si="1339"/>
        <v>0</v>
      </c>
      <c r="M574" s="95">
        <f t="shared" si="1339"/>
        <v>0</v>
      </c>
    </row>
    <row r="575" spans="1:13" s="7" customFormat="1" ht="15.75" customHeight="1" x14ac:dyDescent="0.2">
      <c r="A575" s="26" t="s">
        <v>127</v>
      </c>
      <c r="B575" s="64" t="s">
        <v>161</v>
      </c>
      <c r="C575" s="27">
        <f t="shared" si="1331"/>
        <v>192432</v>
      </c>
      <c r="D575" s="29">
        <f t="shared" si="1332"/>
        <v>109642</v>
      </c>
      <c r="E575" s="29">
        <v>85635</v>
      </c>
      <c r="F575" s="29">
        <v>24007</v>
      </c>
      <c r="G575" s="27">
        <v>82790</v>
      </c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25"/>
      <c r="B576" s="25"/>
      <c r="C576" s="27">
        <f>D576+G576+H576+I576+J576+K576+L576+M576</f>
        <v>0</v>
      </c>
      <c r="D576" s="27">
        <f>SUM(E576,F576)</f>
        <v>0</v>
      </c>
      <c r="E576" s="28"/>
      <c r="F576" s="29"/>
      <c r="G576" s="29"/>
      <c r="H576" s="27"/>
      <c r="I576" s="27"/>
      <c r="J576" s="27"/>
      <c r="K576" s="27"/>
      <c r="L576" s="27"/>
      <c r="M576" s="27"/>
    </row>
    <row r="577" spans="1:13" s="7" customFormat="1" ht="15.75" customHeight="1" x14ac:dyDescent="0.2">
      <c r="A577" s="94"/>
      <c r="B577" s="94"/>
      <c r="C577" s="95">
        <f t="shared" ref="C577:M577" si="1340">SUM(C575:C576)</f>
        <v>192432</v>
      </c>
      <c r="D577" s="95">
        <f t="shared" si="1340"/>
        <v>109642</v>
      </c>
      <c r="E577" s="95">
        <f t="shared" si="1340"/>
        <v>85635</v>
      </c>
      <c r="F577" s="95">
        <f t="shared" si="1340"/>
        <v>24007</v>
      </c>
      <c r="G577" s="95">
        <f t="shared" si="1340"/>
        <v>82790</v>
      </c>
      <c r="H577" s="95">
        <f t="shared" si="1340"/>
        <v>0</v>
      </c>
      <c r="I577" s="95">
        <f t="shared" si="1340"/>
        <v>0</v>
      </c>
      <c r="J577" s="95">
        <f t="shared" si="1340"/>
        <v>0</v>
      </c>
      <c r="K577" s="95">
        <f t="shared" si="1340"/>
        <v>0</v>
      </c>
      <c r="L577" s="95">
        <f t="shared" si="1340"/>
        <v>0</v>
      </c>
      <c r="M577" s="95">
        <f t="shared" si="1340"/>
        <v>0</v>
      </c>
    </row>
    <row r="578" spans="1:13" s="7" customFormat="1" ht="25.5" customHeight="1" x14ac:dyDescent="0.2">
      <c r="A578" s="26">
        <v>10.7</v>
      </c>
      <c r="B578" s="64" t="s">
        <v>184</v>
      </c>
      <c r="C578" s="27">
        <f t="shared" si="1331"/>
        <v>10586</v>
      </c>
      <c r="D578" s="29">
        <f t="shared" si="1332"/>
        <v>1498</v>
      </c>
      <c r="E578" s="29">
        <v>1207</v>
      </c>
      <c r="F578" s="29">
        <v>291</v>
      </c>
      <c r="G578" s="27">
        <v>9088</v>
      </c>
      <c r="H578" s="27"/>
      <c r="I578" s="27"/>
      <c r="J578" s="27"/>
      <c r="K578" s="27"/>
      <c r="L578" s="27"/>
      <c r="M578" s="27"/>
    </row>
    <row r="579" spans="1:13" s="7" customFormat="1" ht="15.75" customHeight="1" x14ac:dyDescent="0.2">
      <c r="A579" s="25"/>
      <c r="B579" s="25"/>
      <c r="C579" s="27">
        <f>D579+G579+H579+I579+J579+K579+L579+M579</f>
        <v>10000</v>
      </c>
      <c r="D579" s="27">
        <f>SUM(E579,F579)</f>
        <v>1230</v>
      </c>
      <c r="E579" s="28">
        <v>1000</v>
      </c>
      <c r="F579" s="29">
        <v>230</v>
      </c>
      <c r="G579" s="29">
        <v>8770</v>
      </c>
      <c r="H579" s="27"/>
      <c r="I579" s="27"/>
      <c r="J579" s="27"/>
      <c r="K579" s="27"/>
      <c r="L579" s="27"/>
      <c r="M579" s="27"/>
    </row>
    <row r="580" spans="1:13" s="7" customFormat="1" ht="15.75" customHeight="1" x14ac:dyDescent="0.2">
      <c r="A580" s="94"/>
      <c r="B580" s="94"/>
      <c r="C580" s="95">
        <f t="shared" ref="C580:M580" si="1341">SUM(C578:C579)</f>
        <v>20586</v>
      </c>
      <c r="D580" s="95">
        <f t="shared" si="1341"/>
        <v>2728</v>
      </c>
      <c r="E580" s="95">
        <f t="shared" si="1341"/>
        <v>2207</v>
      </c>
      <c r="F580" s="95">
        <f t="shared" si="1341"/>
        <v>521</v>
      </c>
      <c r="G580" s="95">
        <f t="shared" si="1341"/>
        <v>17858</v>
      </c>
      <c r="H580" s="95">
        <f t="shared" si="1341"/>
        <v>0</v>
      </c>
      <c r="I580" s="95">
        <f t="shared" si="1341"/>
        <v>0</v>
      </c>
      <c r="J580" s="95">
        <f t="shared" si="1341"/>
        <v>0</v>
      </c>
      <c r="K580" s="95">
        <f t="shared" si="1341"/>
        <v>0</v>
      </c>
      <c r="L580" s="95">
        <f t="shared" si="1341"/>
        <v>0</v>
      </c>
      <c r="M580" s="95">
        <f t="shared" si="1341"/>
        <v>0</v>
      </c>
    </row>
    <row r="581" spans="1:13" s="7" customFormat="1" ht="15.75" customHeight="1" x14ac:dyDescent="0.2">
      <c r="A581" s="26" t="s">
        <v>127</v>
      </c>
      <c r="B581" s="26" t="s">
        <v>191</v>
      </c>
      <c r="C581" s="27">
        <f t="shared" ref="C581:C602" si="1342">SUM(D581,G581,H581:M581)</f>
        <v>382000</v>
      </c>
      <c r="D581" s="27">
        <f t="shared" ref="D581:D602" si="1343">SUM(E581:F581)</f>
        <v>0</v>
      </c>
      <c r="E581" s="27"/>
      <c r="F581" s="27"/>
      <c r="G581" s="27"/>
      <c r="H581" s="27"/>
      <c r="I581" s="27"/>
      <c r="J581" s="27"/>
      <c r="K581" s="27">
        <v>382000</v>
      </c>
      <c r="L581" s="27"/>
      <c r="M581" s="27"/>
    </row>
    <row r="582" spans="1:13" s="7" customFormat="1" ht="15.75" customHeight="1" x14ac:dyDescent="0.2">
      <c r="A582" s="25"/>
      <c r="B582" s="25"/>
      <c r="C582" s="27">
        <f>D582+G582+H582+I582+J582+K582+L582+M582</f>
        <v>0</v>
      </c>
      <c r="D582" s="27">
        <f>SUM(E582,F582)</f>
        <v>0</v>
      </c>
      <c r="E582" s="28"/>
      <c r="F582" s="29"/>
      <c r="G582" s="29"/>
      <c r="H582" s="27"/>
      <c r="I582" s="27"/>
      <c r="J582" s="27"/>
      <c r="K582" s="27"/>
      <c r="L582" s="27"/>
      <c r="M582" s="27"/>
    </row>
    <row r="583" spans="1:13" s="7" customFormat="1" ht="15.75" customHeight="1" x14ac:dyDescent="0.2">
      <c r="A583" s="94"/>
      <c r="B583" s="94"/>
      <c r="C583" s="95">
        <f t="shared" ref="C583:M583" si="1344">SUM(C581:C582)</f>
        <v>382000</v>
      </c>
      <c r="D583" s="95">
        <f t="shared" si="1344"/>
        <v>0</v>
      </c>
      <c r="E583" s="95">
        <f t="shared" si="1344"/>
        <v>0</v>
      </c>
      <c r="F583" s="95">
        <f t="shared" si="1344"/>
        <v>0</v>
      </c>
      <c r="G583" s="95">
        <f t="shared" si="1344"/>
        <v>0</v>
      </c>
      <c r="H583" s="95">
        <f t="shared" si="1344"/>
        <v>0</v>
      </c>
      <c r="I583" s="95">
        <f t="shared" si="1344"/>
        <v>0</v>
      </c>
      <c r="J583" s="95">
        <f t="shared" si="1344"/>
        <v>0</v>
      </c>
      <c r="K583" s="95">
        <f t="shared" si="1344"/>
        <v>382000</v>
      </c>
      <c r="L583" s="95">
        <f t="shared" si="1344"/>
        <v>0</v>
      </c>
      <c r="M583" s="95">
        <f t="shared" si="1344"/>
        <v>0</v>
      </c>
    </row>
    <row r="584" spans="1:13" s="7" customFormat="1" ht="27" customHeight="1" x14ac:dyDescent="0.2">
      <c r="A584" s="26" t="s">
        <v>127</v>
      </c>
      <c r="B584" s="26" t="s">
        <v>182</v>
      </c>
      <c r="C584" s="27">
        <f t="shared" si="1342"/>
        <v>50000</v>
      </c>
      <c r="D584" s="27">
        <f t="shared" si="1343"/>
        <v>0</v>
      </c>
      <c r="E584" s="27"/>
      <c r="F584" s="27"/>
      <c r="G584" s="27"/>
      <c r="H584" s="27"/>
      <c r="I584" s="27"/>
      <c r="J584" s="27"/>
      <c r="K584" s="27">
        <v>50000</v>
      </c>
      <c r="L584" s="27"/>
      <c r="M584" s="27"/>
    </row>
    <row r="585" spans="1:13" s="7" customFormat="1" ht="15.75" customHeight="1" x14ac:dyDescent="0.2">
      <c r="A585" s="25"/>
      <c r="B585" s="25"/>
      <c r="C585" s="27">
        <f>D585+G585+H585+I585+J585+K585+L585+M585</f>
        <v>0</v>
      </c>
      <c r="D585" s="27">
        <f>SUM(E585,F585)</f>
        <v>0</v>
      </c>
      <c r="E585" s="28"/>
      <c r="F585" s="29"/>
      <c r="G585" s="29"/>
      <c r="H585" s="27"/>
      <c r="I585" s="27"/>
      <c r="J585" s="27"/>
      <c r="K585" s="27"/>
      <c r="L585" s="27"/>
      <c r="M585" s="27"/>
    </row>
    <row r="586" spans="1:13" s="7" customFormat="1" ht="15.75" customHeight="1" x14ac:dyDescent="0.2">
      <c r="A586" s="94"/>
      <c r="B586" s="94"/>
      <c r="C586" s="95">
        <f t="shared" ref="C586:M586" si="1345">SUM(C584:C585)</f>
        <v>50000</v>
      </c>
      <c r="D586" s="95">
        <f t="shared" si="1345"/>
        <v>0</v>
      </c>
      <c r="E586" s="95">
        <f t="shared" si="1345"/>
        <v>0</v>
      </c>
      <c r="F586" s="95">
        <f t="shared" si="1345"/>
        <v>0</v>
      </c>
      <c r="G586" s="95">
        <f t="shared" si="1345"/>
        <v>0</v>
      </c>
      <c r="H586" s="95">
        <f t="shared" si="1345"/>
        <v>0</v>
      </c>
      <c r="I586" s="95">
        <f t="shared" si="1345"/>
        <v>0</v>
      </c>
      <c r="J586" s="95">
        <f t="shared" si="1345"/>
        <v>0</v>
      </c>
      <c r="K586" s="95">
        <f t="shared" si="1345"/>
        <v>50000</v>
      </c>
      <c r="L586" s="95">
        <f t="shared" si="1345"/>
        <v>0</v>
      </c>
      <c r="M586" s="95">
        <f t="shared" si="1345"/>
        <v>0</v>
      </c>
    </row>
    <row r="587" spans="1:13" s="7" customFormat="1" ht="27" customHeight="1" x14ac:dyDescent="0.2">
      <c r="A587" s="26" t="s">
        <v>127</v>
      </c>
      <c r="B587" s="26" t="s">
        <v>204</v>
      </c>
      <c r="C587" s="27">
        <f t="shared" si="1342"/>
        <v>50000</v>
      </c>
      <c r="D587" s="27">
        <f t="shared" si="1343"/>
        <v>0</v>
      </c>
      <c r="E587" s="27"/>
      <c r="F587" s="27"/>
      <c r="G587" s="27"/>
      <c r="H587" s="27"/>
      <c r="I587" s="27"/>
      <c r="J587" s="27"/>
      <c r="K587" s="29">
        <v>50000</v>
      </c>
      <c r="L587" s="27"/>
      <c r="M587" s="27"/>
    </row>
    <row r="588" spans="1:13" s="7" customFormat="1" ht="15.75" customHeight="1" x14ac:dyDescent="0.2">
      <c r="A588" s="25"/>
      <c r="B588" s="25"/>
      <c r="C588" s="27">
        <f>D588+G588+H588+I588+J588+K588+L588+M588</f>
        <v>0</v>
      </c>
      <c r="D588" s="27">
        <f>SUM(E588,F588)</f>
        <v>0</v>
      </c>
      <c r="E588" s="28"/>
      <c r="F588" s="29"/>
      <c r="G588" s="29"/>
      <c r="H588" s="27"/>
      <c r="I588" s="27"/>
      <c r="J588" s="27"/>
      <c r="K588" s="27"/>
      <c r="L588" s="27"/>
      <c r="M588" s="27"/>
    </row>
    <row r="589" spans="1:13" s="7" customFormat="1" ht="15.75" customHeight="1" x14ac:dyDescent="0.2">
      <c r="A589" s="94"/>
      <c r="B589" s="94"/>
      <c r="C589" s="95">
        <f t="shared" ref="C589:M589" si="1346">SUM(C587:C588)</f>
        <v>50000</v>
      </c>
      <c r="D589" s="95">
        <f t="shared" si="1346"/>
        <v>0</v>
      </c>
      <c r="E589" s="95">
        <f t="shared" si="1346"/>
        <v>0</v>
      </c>
      <c r="F589" s="95">
        <f t="shared" si="1346"/>
        <v>0</v>
      </c>
      <c r="G589" s="95">
        <f t="shared" si="1346"/>
        <v>0</v>
      </c>
      <c r="H589" s="95">
        <f t="shared" si="1346"/>
        <v>0</v>
      </c>
      <c r="I589" s="95">
        <f t="shared" si="1346"/>
        <v>0</v>
      </c>
      <c r="J589" s="95">
        <f t="shared" si="1346"/>
        <v>0</v>
      </c>
      <c r="K589" s="95">
        <f t="shared" si="1346"/>
        <v>50000</v>
      </c>
      <c r="L589" s="95">
        <f t="shared" si="1346"/>
        <v>0</v>
      </c>
      <c r="M589" s="95">
        <f t="shared" si="1346"/>
        <v>0</v>
      </c>
    </row>
    <row r="590" spans="1:13" s="7" customFormat="1" ht="27.75" customHeight="1" x14ac:dyDescent="0.2">
      <c r="A590" s="26" t="s">
        <v>128</v>
      </c>
      <c r="B590" s="26" t="s">
        <v>177</v>
      </c>
      <c r="C590" s="27">
        <f t="shared" si="1342"/>
        <v>350000</v>
      </c>
      <c r="D590" s="27">
        <f t="shared" si="1343"/>
        <v>0</v>
      </c>
      <c r="E590" s="27"/>
      <c r="F590" s="27"/>
      <c r="G590" s="27"/>
      <c r="H590" s="27"/>
      <c r="I590" s="27"/>
      <c r="J590" s="27"/>
      <c r="K590" s="27"/>
      <c r="L590" s="27">
        <v>350000</v>
      </c>
      <c r="M590" s="27"/>
    </row>
    <row r="591" spans="1:13" s="7" customFormat="1" ht="15.75" customHeight="1" x14ac:dyDescent="0.2">
      <c r="A591" s="25"/>
      <c r="B591" s="25"/>
      <c r="C591" s="27">
        <f>D591+G591+H591+I591+J591+K591+L591+M591</f>
        <v>0</v>
      </c>
      <c r="D591" s="27">
        <f>SUM(E591,F591)</f>
        <v>0</v>
      </c>
      <c r="E591" s="28"/>
      <c r="F591" s="29"/>
      <c r="G591" s="29">
        <v>1828</v>
      </c>
      <c r="H591" s="27"/>
      <c r="I591" s="27"/>
      <c r="J591" s="27"/>
      <c r="K591" s="27"/>
      <c r="L591" s="27">
        <v>-1828</v>
      </c>
      <c r="M591" s="27"/>
    </row>
    <row r="592" spans="1:13" s="7" customFormat="1" ht="15.75" customHeight="1" x14ac:dyDescent="0.2">
      <c r="A592" s="94"/>
      <c r="B592" s="94"/>
      <c r="C592" s="95">
        <f t="shared" ref="C592:M592" si="1347">SUM(C590:C591)</f>
        <v>350000</v>
      </c>
      <c r="D592" s="95">
        <f t="shared" si="1347"/>
        <v>0</v>
      </c>
      <c r="E592" s="95">
        <f t="shared" si="1347"/>
        <v>0</v>
      </c>
      <c r="F592" s="95">
        <f t="shared" si="1347"/>
        <v>0</v>
      </c>
      <c r="G592" s="95">
        <f t="shared" si="1347"/>
        <v>1828</v>
      </c>
      <c r="H592" s="95">
        <f t="shared" si="1347"/>
        <v>0</v>
      </c>
      <c r="I592" s="95">
        <f t="shared" si="1347"/>
        <v>0</v>
      </c>
      <c r="J592" s="95">
        <f t="shared" si="1347"/>
        <v>0</v>
      </c>
      <c r="K592" s="95">
        <f t="shared" si="1347"/>
        <v>0</v>
      </c>
      <c r="L592" s="95">
        <f t="shared" si="1347"/>
        <v>348172</v>
      </c>
      <c r="M592" s="95">
        <f t="shared" si="1347"/>
        <v>0</v>
      </c>
    </row>
    <row r="593" spans="1:13" s="7" customFormat="1" ht="28.5" customHeight="1" x14ac:dyDescent="0.2">
      <c r="A593" s="65" t="s">
        <v>128</v>
      </c>
      <c r="B593" s="26" t="s">
        <v>86</v>
      </c>
      <c r="C593" s="27">
        <f t="shared" si="1342"/>
        <v>15000</v>
      </c>
      <c r="D593" s="27">
        <f t="shared" si="1343"/>
        <v>0</v>
      </c>
      <c r="E593" s="27"/>
      <c r="F593" s="27"/>
      <c r="G593" s="27"/>
      <c r="H593" s="29">
        <v>15000</v>
      </c>
      <c r="I593" s="27"/>
      <c r="J593" s="27"/>
      <c r="K593" s="27"/>
      <c r="L593" s="27"/>
      <c r="M593" s="27"/>
    </row>
    <row r="594" spans="1:13" s="7" customFormat="1" ht="15.75" customHeight="1" x14ac:dyDescent="0.2">
      <c r="A594" s="25"/>
      <c r="B594" s="25"/>
      <c r="C594" s="27">
        <f>D594+G594+H594+I594+J594+K594+L594+M594</f>
        <v>0</v>
      </c>
      <c r="D594" s="27">
        <f>SUM(E594,F594)</f>
        <v>0</v>
      </c>
      <c r="E594" s="28"/>
      <c r="F594" s="29"/>
      <c r="G594" s="29"/>
      <c r="H594" s="27"/>
      <c r="I594" s="27"/>
      <c r="J594" s="27"/>
      <c r="K594" s="27"/>
      <c r="L594" s="27"/>
      <c r="M594" s="27"/>
    </row>
    <row r="595" spans="1:13" s="7" customFormat="1" ht="15.75" customHeight="1" x14ac:dyDescent="0.2">
      <c r="A595" s="94"/>
      <c r="B595" s="94"/>
      <c r="C595" s="95">
        <f t="shared" ref="C595:M595" si="1348">SUM(C593:C594)</f>
        <v>15000</v>
      </c>
      <c r="D595" s="95">
        <f t="shared" si="1348"/>
        <v>0</v>
      </c>
      <c r="E595" s="95">
        <f t="shared" si="1348"/>
        <v>0</v>
      </c>
      <c r="F595" s="95">
        <f t="shared" si="1348"/>
        <v>0</v>
      </c>
      <c r="G595" s="95">
        <f t="shared" si="1348"/>
        <v>0</v>
      </c>
      <c r="H595" s="95">
        <f t="shared" si="1348"/>
        <v>15000</v>
      </c>
      <c r="I595" s="95">
        <f t="shared" si="1348"/>
        <v>0</v>
      </c>
      <c r="J595" s="95">
        <f t="shared" si="1348"/>
        <v>0</v>
      </c>
      <c r="K595" s="95">
        <f t="shared" si="1348"/>
        <v>0</v>
      </c>
      <c r="L595" s="95">
        <f t="shared" si="1348"/>
        <v>0</v>
      </c>
      <c r="M595" s="95">
        <f t="shared" si="1348"/>
        <v>0</v>
      </c>
    </row>
    <row r="596" spans="1:13" s="7" customFormat="1" ht="28.5" customHeight="1" x14ac:dyDescent="0.2">
      <c r="A596" s="65" t="s">
        <v>128</v>
      </c>
      <c r="B596" s="26" t="s">
        <v>246</v>
      </c>
      <c r="C596" s="27">
        <f t="shared" ref="C596" si="1349">SUM(D596,G596,H596:M596)</f>
        <v>7379</v>
      </c>
      <c r="D596" s="27">
        <f t="shared" ref="D596" si="1350">SUM(E596:F596)</f>
        <v>6299</v>
      </c>
      <c r="E596" s="27">
        <v>5076</v>
      </c>
      <c r="F596" s="27">
        <v>1223</v>
      </c>
      <c r="G596" s="27">
        <v>1080</v>
      </c>
      <c r="H596" s="29"/>
      <c r="I596" s="27"/>
      <c r="J596" s="27"/>
      <c r="K596" s="27"/>
      <c r="L596" s="27"/>
      <c r="M596" s="27"/>
    </row>
    <row r="597" spans="1:13" s="7" customFormat="1" ht="15.75" customHeight="1" x14ac:dyDescent="0.2">
      <c r="A597" s="25"/>
      <c r="B597" s="25"/>
      <c r="C597" s="27">
        <f>D597+G597+H597+I597+J597+K597+L597+M597</f>
        <v>4036</v>
      </c>
      <c r="D597" s="27">
        <f>SUM(E597,F597)</f>
        <v>1900</v>
      </c>
      <c r="E597" s="28">
        <v>1500</v>
      </c>
      <c r="F597" s="29">
        <v>400</v>
      </c>
      <c r="G597" s="29">
        <v>2136</v>
      </c>
      <c r="H597" s="27"/>
      <c r="I597" s="27"/>
      <c r="J597" s="27"/>
      <c r="K597" s="27"/>
      <c r="L597" s="27"/>
      <c r="M597" s="27"/>
    </row>
    <row r="598" spans="1:13" s="7" customFormat="1" ht="15.75" customHeight="1" x14ac:dyDescent="0.2">
      <c r="A598" s="94"/>
      <c r="B598" s="94"/>
      <c r="C598" s="95">
        <f t="shared" ref="C598:M598" si="1351">SUM(C596:C597)</f>
        <v>11415</v>
      </c>
      <c r="D598" s="95">
        <f t="shared" si="1351"/>
        <v>8199</v>
      </c>
      <c r="E598" s="95">
        <f t="shared" si="1351"/>
        <v>6576</v>
      </c>
      <c r="F598" s="95">
        <f t="shared" si="1351"/>
        <v>1623</v>
      </c>
      <c r="G598" s="95">
        <f t="shared" si="1351"/>
        <v>3216</v>
      </c>
      <c r="H598" s="95">
        <f t="shared" si="1351"/>
        <v>0</v>
      </c>
      <c r="I598" s="95">
        <f t="shared" si="1351"/>
        <v>0</v>
      </c>
      <c r="J598" s="95">
        <f t="shared" si="1351"/>
        <v>0</v>
      </c>
      <c r="K598" s="95">
        <f t="shared" si="1351"/>
        <v>0</v>
      </c>
      <c r="L598" s="95">
        <f t="shared" si="1351"/>
        <v>0</v>
      </c>
      <c r="M598" s="95">
        <f t="shared" si="1351"/>
        <v>0</v>
      </c>
    </row>
    <row r="599" spans="1:13" s="7" customFormat="1" ht="28.5" customHeight="1" x14ac:dyDescent="0.2">
      <c r="A599" s="65" t="s">
        <v>128</v>
      </c>
      <c r="B599" s="26" t="s">
        <v>226</v>
      </c>
      <c r="C599" s="27">
        <f t="shared" ref="C599" si="1352">SUM(D599,G599,H599:M599)</f>
        <v>651981</v>
      </c>
      <c r="D599" s="27">
        <f t="shared" ref="D599" si="1353">SUM(E599:F599)</f>
        <v>0</v>
      </c>
      <c r="E599" s="27"/>
      <c r="F599" s="27"/>
      <c r="G599" s="27">
        <v>191016</v>
      </c>
      <c r="H599" s="29"/>
      <c r="I599" s="27"/>
      <c r="J599" s="27">
        <v>460965</v>
      </c>
      <c r="K599" s="27"/>
      <c r="L599" s="27"/>
      <c r="M599" s="27"/>
    </row>
    <row r="600" spans="1:13" s="7" customFormat="1" ht="15.75" customHeight="1" x14ac:dyDescent="0.2">
      <c r="A600" s="25"/>
      <c r="B600" s="25"/>
      <c r="C600" s="27">
        <f>D600+G600+H600+I600+J600+K600+L600+M600</f>
        <v>0</v>
      </c>
      <c r="D600" s="27">
        <f>SUM(E600,F600)</f>
        <v>0</v>
      </c>
      <c r="E600" s="28"/>
      <c r="F600" s="29"/>
      <c r="G600" s="29"/>
      <c r="H600" s="27"/>
      <c r="I600" s="27"/>
      <c r="J600" s="27"/>
      <c r="K600" s="27"/>
      <c r="L600" s="27"/>
      <c r="M600" s="27"/>
    </row>
    <row r="601" spans="1:13" s="7" customFormat="1" ht="15.75" customHeight="1" x14ac:dyDescent="0.2">
      <c r="A601" s="94"/>
      <c r="B601" s="94"/>
      <c r="C601" s="95">
        <f t="shared" ref="C601:M601" si="1354">SUM(C599:C600)</f>
        <v>651981</v>
      </c>
      <c r="D601" s="95">
        <f t="shared" si="1354"/>
        <v>0</v>
      </c>
      <c r="E601" s="95">
        <f t="shared" si="1354"/>
        <v>0</v>
      </c>
      <c r="F601" s="95">
        <f t="shared" si="1354"/>
        <v>0</v>
      </c>
      <c r="G601" s="95">
        <f t="shared" si="1354"/>
        <v>191016</v>
      </c>
      <c r="H601" s="95">
        <f t="shared" si="1354"/>
        <v>0</v>
      </c>
      <c r="I601" s="95">
        <f t="shared" si="1354"/>
        <v>0</v>
      </c>
      <c r="J601" s="95">
        <f t="shared" si="1354"/>
        <v>460965</v>
      </c>
      <c r="K601" s="95">
        <f t="shared" si="1354"/>
        <v>0</v>
      </c>
      <c r="L601" s="95">
        <f t="shared" si="1354"/>
        <v>0</v>
      </c>
      <c r="M601" s="95">
        <f t="shared" si="1354"/>
        <v>0</v>
      </c>
    </row>
    <row r="602" spans="1:13" s="7" customFormat="1" ht="15.75" customHeight="1" x14ac:dyDescent="0.2">
      <c r="A602" s="66">
        <v>10.92</v>
      </c>
      <c r="B602" s="26" t="s">
        <v>186</v>
      </c>
      <c r="C602" s="27">
        <f t="shared" si="1342"/>
        <v>247280</v>
      </c>
      <c r="D602" s="27">
        <f t="shared" si="1343"/>
        <v>37100</v>
      </c>
      <c r="E602" s="27">
        <v>30000</v>
      </c>
      <c r="F602" s="27">
        <v>7100</v>
      </c>
      <c r="G602" s="27">
        <v>210180</v>
      </c>
      <c r="H602" s="29"/>
      <c r="I602" s="27"/>
      <c r="J602" s="27"/>
      <c r="K602" s="27"/>
      <c r="L602" s="27"/>
      <c r="M602" s="27"/>
    </row>
    <row r="603" spans="1:13" s="7" customFormat="1" ht="15.75" customHeight="1" x14ac:dyDescent="0.2">
      <c r="A603" s="25"/>
      <c r="B603" s="25"/>
      <c r="C603" s="27">
        <f>D603+G603+H603+I603+J603+K603+L603+M603</f>
        <v>0</v>
      </c>
      <c r="D603" s="27">
        <f>SUM(E603,F603)</f>
        <v>0</v>
      </c>
      <c r="E603" s="28"/>
      <c r="F603" s="29"/>
      <c r="G603" s="29"/>
      <c r="H603" s="27"/>
      <c r="I603" s="27"/>
      <c r="J603" s="27"/>
      <c r="K603" s="27"/>
      <c r="L603" s="27"/>
      <c r="M603" s="27"/>
    </row>
    <row r="604" spans="1:13" s="7" customFormat="1" ht="15.75" customHeight="1" x14ac:dyDescent="0.2">
      <c r="A604" s="94"/>
      <c r="B604" s="94"/>
      <c r="C604" s="95">
        <f t="shared" ref="C604:M604" si="1355">SUM(C602:C603)</f>
        <v>247280</v>
      </c>
      <c r="D604" s="95">
        <f t="shared" si="1355"/>
        <v>37100</v>
      </c>
      <c r="E604" s="95">
        <f t="shared" si="1355"/>
        <v>30000</v>
      </c>
      <c r="F604" s="95">
        <f t="shared" si="1355"/>
        <v>7100</v>
      </c>
      <c r="G604" s="95">
        <f t="shared" si="1355"/>
        <v>210180</v>
      </c>
      <c r="H604" s="95">
        <f t="shared" si="1355"/>
        <v>0</v>
      </c>
      <c r="I604" s="95">
        <f t="shared" si="1355"/>
        <v>0</v>
      </c>
      <c r="J604" s="95">
        <f t="shared" si="1355"/>
        <v>0</v>
      </c>
      <c r="K604" s="95">
        <f t="shared" si="1355"/>
        <v>0</v>
      </c>
      <c r="L604" s="95">
        <f t="shared" si="1355"/>
        <v>0</v>
      </c>
      <c r="M604" s="95">
        <f t="shared" si="1355"/>
        <v>0</v>
      </c>
    </row>
    <row r="605" spans="1:13" s="7" customFormat="1" ht="25.5" customHeight="1" x14ac:dyDescent="0.2">
      <c r="A605" s="66">
        <v>10.92</v>
      </c>
      <c r="B605" s="26" t="s">
        <v>247</v>
      </c>
      <c r="C605" s="27">
        <f t="shared" ref="C605:C608" si="1356">SUM(D605,G605,H605:M605)</f>
        <v>95035</v>
      </c>
      <c r="D605" s="27">
        <f t="shared" ref="D605:D608" si="1357">SUM(E605:F605)</f>
        <v>78013</v>
      </c>
      <c r="E605" s="27">
        <v>63122</v>
      </c>
      <c r="F605" s="27">
        <v>14891</v>
      </c>
      <c r="G605" s="27">
        <v>16022</v>
      </c>
      <c r="H605" s="29"/>
      <c r="I605" s="27"/>
      <c r="J605" s="27">
        <v>1000</v>
      </c>
      <c r="K605" s="27"/>
      <c r="L605" s="27"/>
      <c r="M605" s="27"/>
    </row>
    <row r="606" spans="1:13" s="7" customFormat="1" ht="15.75" customHeight="1" x14ac:dyDescent="0.2">
      <c r="A606" s="25"/>
      <c r="B606" s="25"/>
      <c r="C606" s="27">
        <f>D606+G606+H606+I606+J606+K606+L606+M606</f>
        <v>0</v>
      </c>
      <c r="D606" s="27">
        <f>SUM(E606,F606)</f>
        <v>0</v>
      </c>
      <c r="E606" s="28"/>
      <c r="F606" s="29"/>
      <c r="G606" s="29"/>
      <c r="H606" s="27"/>
      <c r="I606" s="27"/>
      <c r="J606" s="27"/>
      <c r="K606" s="27"/>
      <c r="L606" s="27"/>
      <c r="M606" s="27"/>
    </row>
    <row r="607" spans="1:13" s="7" customFormat="1" ht="15.75" customHeight="1" x14ac:dyDescent="0.2">
      <c r="A607" s="94"/>
      <c r="B607" s="94"/>
      <c r="C607" s="95">
        <f t="shared" ref="C607:M607" si="1358">SUM(C605:C606)</f>
        <v>95035</v>
      </c>
      <c r="D607" s="95">
        <f t="shared" si="1358"/>
        <v>78013</v>
      </c>
      <c r="E607" s="95">
        <f t="shared" si="1358"/>
        <v>63122</v>
      </c>
      <c r="F607" s="95">
        <f t="shared" si="1358"/>
        <v>14891</v>
      </c>
      <c r="G607" s="95">
        <f t="shared" si="1358"/>
        <v>16022</v>
      </c>
      <c r="H607" s="95">
        <f t="shared" si="1358"/>
        <v>0</v>
      </c>
      <c r="I607" s="95">
        <f t="shared" si="1358"/>
        <v>0</v>
      </c>
      <c r="J607" s="95">
        <f t="shared" si="1358"/>
        <v>1000</v>
      </c>
      <c r="K607" s="95">
        <f t="shared" si="1358"/>
        <v>0</v>
      </c>
      <c r="L607" s="95">
        <f t="shared" si="1358"/>
        <v>0</v>
      </c>
      <c r="M607" s="95">
        <f t="shared" si="1358"/>
        <v>0</v>
      </c>
    </row>
    <row r="608" spans="1:13" s="7" customFormat="1" ht="15.75" customHeight="1" x14ac:dyDescent="0.2">
      <c r="A608" s="66">
        <v>10.92</v>
      </c>
      <c r="B608" s="26" t="s">
        <v>189</v>
      </c>
      <c r="C608" s="27">
        <f t="shared" si="1356"/>
        <v>60687</v>
      </c>
      <c r="D608" s="27">
        <f t="shared" si="1357"/>
        <v>625</v>
      </c>
      <c r="E608" s="27">
        <v>500</v>
      </c>
      <c r="F608" s="27">
        <v>125</v>
      </c>
      <c r="G608" s="27">
        <v>30283</v>
      </c>
      <c r="H608" s="29"/>
      <c r="I608" s="27"/>
      <c r="J608" s="27"/>
      <c r="K608" s="27"/>
      <c r="L608" s="27">
        <v>29779</v>
      </c>
      <c r="M608" s="27"/>
    </row>
    <row r="609" spans="1:14" s="7" customFormat="1" ht="15.75" customHeight="1" x14ac:dyDescent="0.2">
      <c r="A609" s="25"/>
      <c r="B609" s="25"/>
      <c r="C609" s="27">
        <f>D609+G609+H609+I609+J609+K609+L609+M609</f>
        <v>71531</v>
      </c>
      <c r="D609" s="27">
        <f>SUM(E609,F609)</f>
        <v>1980</v>
      </c>
      <c r="E609" s="28">
        <v>1606</v>
      </c>
      <c r="F609" s="29">
        <v>374</v>
      </c>
      <c r="G609" s="29">
        <v>46251</v>
      </c>
      <c r="H609" s="27"/>
      <c r="I609" s="27"/>
      <c r="J609" s="27">
        <v>18300</v>
      </c>
      <c r="K609" s="27"/>
      <c r="L609" s="27">
        <v>5000</v>
      </c>
      <c r="M609" s="27"/>
    </row>
    <row r="610" spans="1:14" s="7" customFormat="1" ht="15.75" customHeight="1" x14ac:dyDescent="0.2">
      <c r="A610" s="94"/>
      <c r="B610" s="94"/>
      <c r="C610" s="95">
        <f t="shared" ref="C610:M610" si="1359">SUM(C608:C609)</f>
        <v>132218</v>
      </c>
      <c r="D610" s="95">
        <f t="shared" si="1359"/>
        <v>2605</v>
      </c>
      <c r="E610" s="95">
        <f t="shared" si="1359"/>
        <v>2106</v>
      </c>
      <c r="F610" s="95">
        <f t="shared" si="1359"/>
        <v>499</v>
      </c>
      <c r="G610" s="95">
        <f t="shared" si="1359"/>
        <v>76534</v>
      </c>
      <c r="H610" s="95">
        <f t="shared" si="1359"/>
        <v>0</v>
      </c>
      <c r="I610" s="95">
        <f t="shared" si="1359"/>
        <v>0</v>
      </c>
      <c r="J610" s="95">
        <f t="shared" si="1359"/>
        <v>18300</v>
      </c>
      <c r="K610" s="95">
        <f t="shared" si="1359"/>
        <v>0</v>
      </c>
      <c r="L610" s="95">
        <f t="shared" si="1359"/>
        <v>34779</v>
      </c>
      <c r="M610" s="95">
        <f t="shared" si="1359"/>
        <v>0</v>
      </c>
    </row>
    <row r="611" spans="1:14" s="12" customFormat="1" ht="15.75" customHeight="1" x14ac:dyDescent="0.2">
      <c r="A611" s="67"/>
      <c r="B611" s="67" t="s">
        <v>0</v>
      </c>
      <c r="C611" s="67">
        <f t="shared" ref="C611:M611" si="1360">SUM(C69,C88,C124,C144,C271,C274,C401,C404,C551)</f>
        <v>29414091</v>
      </c>
      <c r="D611" s="67">
        <f t="shared" si="1360"/>
        <v>15122672</v>
      </c>
      <c r="E611" s="67">
        <f t="shared" si="1360"/>
        <v>12208850</v>
      </c>
      <c r="F611" s="67">
        <f t="shared" si="1360"/>
        <v>2913822</v>
      </c>
      <c r="G611" s="67">
        <f t="shared" si="1360"/>
        <v>8454392</v>
      </c>
      <c r="H611" s="67">
        <f t="shared" si="1360"/>
        <v>1254968</v>
      </c>
      <c r="I611" s="67">
        <f t="shared" si="1360"/>
        <v>5000</v>
      </c>
      <c r="J611" s="67">
        <f t="shared" si="1360"/>
        <v>2957019</v>
      </c>
      <c r="K611" s="67">
        <f t="shared" si="1360"/>
        <v>647150</v>
      </c>
      <c r="L611" s="67">
        <f t="shared" si="1360"/>
        <v>972890</v>
      </c>
      <c r="M611" s="67">
        <f t="shared" si="1360"/>
        <v>0</v>
      </c>
    </row>
    <row r="612" spans="1:14" s="7" customFormat="1" ht="15.75" customHeight="1" x14ac:dyDescent="0.2">
      <c r="A612" s="98"/>
      <c r="B612" s="98"/>
      <c r="C612" s="99">
        <f>D612+G612+H612+I612+J612+K612+L612+M612</f>
        <v>909603</v>
      </c>
      <c r="D612" s="99">
        <f>SUM(E612,F612)</f>
        <v>163904</v>
      </c>
      <c r="E612" s="100">
        <f t="shared" ref="E612:M612" si="1361">SUM(E552,E405,E402,E275,E272,E145,E125,E89,E70)</f>
        <v>125104</v>
      </c>
      <c r="F612" s="100">
        <f t="shared" si="1361"/>
        <v>38800</v>
      </c>
      <c r="G612" s="100">
        <f t="shared" si="1361"/>
        <v>317073</v>
      </c>
      <c r="H612" s="100">
        <f t="shared" si="1361"/>
        <v>-1212</v>
      </c>
      <c r="I612" s="100">
        <f t="shared" si="1361"/>
        <v>0</v>
      </c>
      <c r="J612" s="100">
        <f t="shared" si="1361"/>
        <v>410135</v>
      </c>
      <c r="K612" s="100">
        <f t="shared" si="1361"/>
        <v>0</v>
      </c>
      <c r="L612" s="100">
        <f t="shared" si="1361"/>
        <v>19703</v>
      </c>
      <c r="M612" s="100">
        <f t="shared" si="1361"/>
        <v>0</v>
      </c>
    </row>
    <row r="613" spans="1:14" s="7" customFormat="1" ht="15.75" customHeight="1" x14ac:dyDescent="0.2">
      <c r="A613" s="92"/>
      <c r="B613" s="92"/>
      <c r="C613" s="95">
        <f>SUM(C611,C612)</f>
        <v>30323694</v>
      </c>
      <c r="D613" s="95">
        <f t="shared" ref="D613:M613" si="1362">SUM(D611,D612)</f>
        <v>15286576</v>
      </c>
      <c r="E613" s="95">
        <f t="shared" si="1362"/>
        <v>12333954</v>
      </c>
      <c r="F613" s="95">
        <f t="shared" si="1362"/>
        <v>2952622</v>
      </c>
      <c r="G613" s="95">
        <f t="shared" si="1362"/>
        <v>8771465</v>
      </c>
      <c r="H613" s="95">
        <f t="shared" si="1362"/>
        <v>1253756</v>
      </c>
      <c r="I613" s="95">
        <f t="shared" si="1362"/>
        <v>5000</v>
      </c>
      <c r="J613" s="95">
        <f t="shared" si="1362"/>
        <v>3367154</v>
      </c>
      <c r="K613" s="95">
        <f t="shared" si="1362"/>
        <v>647150</v>
      </c>
      <c r="L613" s="95">
        <f t="shared" si="1362"/>
        <v>992593</v>
      </c>
      <c r="M613" s="95">
        <f t="shared" si="1362"/>
        <v>0</v>
      </c>
    </row>
    <row r="614" spans="1:14" s="12" customFormat="1" ht="15.75" customHeight="1" x14ac:dyDescent="0.2">
      <c r="A614" s="82"/>
      <c r="B614" s="82" t="s">
        <v>200</v>
      </c>
      <c r="C614" s="82">
        <f>C615+C616+C617+C620</f>
        <v>-3058047</v>
      </c>
      <c r="D614" s="83"/>
      <c r="E614" s="83"/>
      <c r="F614" s="83"/>
      <c r="G614" s="83"/>
      <c r="H614" s="83"/>
      <c r="I614" s="83"/>
      <c r="J614" s="83"/>
      <c r="K614" s="83"/>
      <c r="L614" s="83"/>
      <c r="M614" s="83"/>
    </row>
    <row r="615" spans="1:14" s="12" customFormat="1" ht="15.75" customHeight="1" x14ac:dyDescent="0.2">
      <c r="A615" s="34"/>
      <c r="B615" s="68" t="s">
        <v>89</v>
      </c>
      <c r="C615" s="34">
        <v>-1794454</v>
      </c>
      <c r="D615" s="69"/>
      <c r="E615" s="69"/>
      <c r="F615" s="69"/>
      <c r="G615" s="69"/>
      <c r="H615" s="69"/>
      <c r="I615" s="69"/>
      <c r="J615" s="69"/>
      <c r="K615" s="69"/>
      <c r="L615" s="69"/>
      <c r="M615" s="69"/>
    </row>
    <row r="616" spans="1:14" s="12" customFormat="1" ht="25.5" customHeight="1" x14ac:dyDescent="0.2">
      <c r="A616" s="106"/>
      <c r="B616" s="107" t="s">
        <v>180</v>
      </c>
      <c r="C616" s="106">
        <v>-56915</v>
      </c>
      <c r="D616" s="69"/>
      <c r="E616" s="69"/>
      <c r="F616" s="69"/>
      <c r="G616" s="69"/>
      <c r="H616" s="69"/>
      <c r="I616" s="69"/>
      <c r="J616" s="69"/>
      <c r="K616" s="69"/>
      <c r="L616" s="69"/>
      <c r="M616" s="69"/>
    </row>
    <row r="617" spans="1:14" s="12" customFormat="1" ht="36" customHeight="1" x14ac:dyDescent="0.2">
      <c r="A617" s="106"/>
      <c r="B617" s="107" t="s">
        <v>227</v>
      </c>
      <c r="C617" s="106">
        <f>C619+C618</f>
        <v>-206678</v>
      </c>
      <c r="D617" s="69"/>
      <c r="E617" s="69"/>
      <c r="F617" s="69"/>
      <c r="G617" s="69"/>
      <c r="H617" s="69"/>
      <c r="I617" s="69"/>
      <c r="J617" s="69"/>
      <c r="K617" s="69"/>
      <c r="L617" s="69"/>
      <c r="M617" s="69"/>
    </row>
    <row r="618" spans="1:14" s="12" customFormat="1" ht="17.25" customHeight="1" x14ac:dyDescent="0.2">
      <c r="A618" s="34"/>
      <c r="B618" s="70"/>
      <c r="C618" s="34">
        <v>-36905</v>
      </c>
      <c r="D618" s="69"/>
      <c r="E618" s="69"/>
      <c r="F618" s="69"/>
      <c r="G618" s="69"/>
      <c r="H618" s="69"/>
      <c r="I618" s="69"/>
      <c r="J618" s="69"/>
      <c r="K618" s="69"/>
      <c r="L618" s="69"/>
      <c r="M618" s="69"/>
    </row>
    <row r="619" spans="1:14" s="12" customFormat="1" ht="26.25" customHeight="1" x14ac:dyDescent="0.2">
      <c r="A619" s="34"/>
      <c r="B619" s="109" t="s">
        <v>227</v>
      </c>
      <c r="C619" s="34">
        <v>-169773</v>
      </c>
      <c r="D619" s="69"/>
      <c r="E619" s="69"/>
      <c r="F619" s="69"/>
      <c r="G619" s="69"/>
      <c r="H619" s="69"/>
      <c r="I619" s="69"/>
      <c r="J619" s="69"/>
      <c r="K619" s="69"/>
      <c r="L619" s="69"/>
      <c r="M619" s="69"/>
    </row>
    <row r="620" spans="1:14" s="12" customFormat="1" ht="15.75" customHeight="1" x14ac:dyDescent="0.2">
      <c r="A620" s="106"/>
      <c r="B620" s="106" t="s">
        <v>111</v>
      </c>
      <c r="C620" s="106">
        <v>-1000000</v>
      </c>
      <c r="D620" s="11"/>
      <c r="E620" s="11"/>
      <c r="F620" s="11"/>
      <c r="G620" s="11"/>
      <c r="H620" s="11"/>
      <c r="I620" s="11"/>
      <c r="J620" s="11"/>
      <c r="K620" s="11"/>
      <c r="L620" s="11"/>
      <c r="M620" s="11"/>
    </row>
    <row r="621" spans="1:14" s="7" customFormat="1" ht="15.75" customHeight="1" x14ac:dyDescent="0.2">
      <c r="A621" s="6"/>
      <c r="B621" s="69"/>
      <c r="C621" s="69"/>
      <c r="D621" s="1"/>
      <c r="E621" s="1"/>
      <c r="F621" s="1"/>
      <c r="G621" s="1"/>
      <c r="H621" s="1"/>
      <c r="I621" s="1">
        <f>[1]Sheet1!$G$120-F620</f>
        <v>0</v>
      </c>
      <c r="J621" s="1"/>
      <c r="K621" s="1"/>
      <c r="L621" s="1"/>
      <c r="M621" s="1"/>
    </row>
    <row r="622" spans="1:14" s="12" customFormat="1" ht="15.75" customHeight="1" x14ac:dyDescent="0.2">
      <c r="A622" s="69"/>
      <c r="B622" s="108"/>
      <c r="C622" s="69"/>
      <c r="E622" s="69"/>
      <c r="F622" s="11"/>
      <c r="G622" s="11"/>
      <c r="H622" s="11"/>
      <c r="I622" s="11"/>
      <c r="J622" s="11"/>
      <c r="K622" s="11"/>
      <c r="L622" s="11"/>
      <c r="M622" s="11"/>
    </row>
    <row r="623" spans="1:14" s="7" customFormat="1" ht="15.75" customHeight="1" x14ac:dyDescent="0.2">
      <c r="A623" s="6"/>
      <c r="B623" s="6" t="s">
        <v>202</v>
      </c>
      <c r="C623" s="71"/>
      <c r="D623" s="6"/>
      <c r="E623" s="6"/>
      <c r="F623" s="1" t="s">
        <v>201</v>
      </c>
      <c r="G623" s="1"/>
      <c r="H623" s="1"/>
      <c r="I623" s="105"/>
      <c r="J623" s="1"/>
      <c r="K623" s="1"/>
      <c r="L623" s="1"/>
      <c r="M623" s="1"/>
      <c r="N623" s="104"/>
    </row>
    <row r="624" spans="1:14" s="7" customFormat="1" ht="15.75" customHeight="1" x14ac:dyDescent="0.2">
      <c r="A624" s="6"/>
      <c r="B624" s="6"/>
      <c r="C624" s="73"/>
      <c r="D624" s="6"/>
      <c r="E624" s="6"/>
      <c r="F624" s="1"/>
      <c r="G624" s="1"/>
      <c r="H624" s="1"/>
      <c r="I624" s="1"/>
      <c r="J624" s="1"/>
      <c r="K624" s="1"/>
      <c r="L624" s="1"/>
      <c r="M624" s="1"/>
    </row>
    <row r="625" spans="1:16" s="7" customFormat="1" ht="15.75" customHeight="1" x14ac:dyDescent="0.2">
      <c r="A625" s="6"/>
      <c r="B625" s="6"/>
      <c r="C625" s="6"/>
      <c r="D625" s="6"/>
      <c r="E625" s="6"/>
      <c r="F625" s="1"/>
      <c r="G625" s="1"/>
      <c r="H625" s="1"/>
      <c r="I625" s="1"/>
      <c r="J625" s="1"/>
      <c r="K625" s="1"/>
      <c r="L625" s="1"/>
      <c r="M625" s="1"/>
    </row>
    <row r="626" spans="1:16" s="7" customFormat="1" ht="15.75" customHeight="1" x14ac:dyDescent="0.2">
      <c r="A626" s="6"/>
      <c r="B626" s="6"/>
      <c r="C626" s="6"/>
      <c r="D626" s="6"/>
      <c r="E626" s="6"/>
      <c r="F626" s="1"/>
      <c r="G626" s="1"/>
      <c r="H626" s="1"/>
      <c r="I626" s="1"/>
      <c r="J626" s="1"/>
      <c r="K626" s="1"/>
      <c r="L626" s="1"/>
      <c r="M626" s="1"/>
      <c r="P626" s="9"/>
    </row>
    <row r="627" spans="1:16" s="7" customFormat="1" ht="15.75" customHeight="1" x14ac:dyDescent="0.2">
      <c r="A627" s="72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6" s="7" customFormat="1" ht="15.75" customHeight="1" x14ac:dyDescent="0.2">
      <c r="A628" s="72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6" s="7" customFormat="1" ht="15.75" customHeight="1" x14ac:dyDescent="0.2">
      <c r="A629" s="72"/>
      <c r="B629" s="6"/>
      <c r="C629" s="6"/>
      <c r="D629" s="1"/>
      <c r="E629" s="1"/>
      <c r="F629" s="1"/>
      <c r="G629" s="1"/>
      <c r="H629" s="1"/>
      <c r="I629" s="101"/>
      <c r="J629" s="1"/>
      <c r="K629" s="1"/>
      <c r="L629" s="1"/>
      <c r="M629" s="1"/>
      <c r="P629" s="104"/>
    </row>
    <row r="630" spans="1:16" s="7" customFormat="1" ht="15.75" customHeight="1" x14ac:dyDescent="0.2">
      <c r="A630" s="72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6" s="7" customFormat="1" ht="15.75" customHeight="1" x14ac:dyDescent="0.2">
      <c r="A631" s="72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6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6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6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6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6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6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6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6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6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s="7" customFormat="1" ht="15.75" customHeight="1" x14ac:dyDescent="0.2">
      <c r="A685" s="6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s="7" customFormat="1" ht="15.75" customHeight="1" x14ac:dyDescent="0.2">
      <c r="A686" s="6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s="7" customFormat="1" ht="15.75" customHeight="1" x14ac:dyDescent="0.2">
      <c r="A687" s="6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s="7" customFormat="1" ht="15.75" customHeight="1" x14ac:dyDescent="0.2">
      <c r="A688" s="6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s="7" customFormat="1" ht="15.75" customHeight="1" x14ac:dyDescent="0.2">
      <c r="A689" s="6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s="7" customFormat="1" ht="15.75" customHeight="1" x14ac:dyDescent="0.2">
      <c r="A690" s="6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s="7" customFormat="1" ht="15.75" customHeight="1" x14ac:dyDescent="0.2">
      <c r="A691" s="6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s="7" customFormat="1" ht="15.75" customHeight="1" x14ac:dyDescent="0.2">
      <c r="A692" s="6"/>
      <c r="B692" s="6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s="7" customFormat="1" ht="15.75" customHeight="1" x14ac:dyDescent="0.2">
      <c r="A693" s="6"/>
      <c r="B693" s="6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s="7" customFormat="1" ht="15.75" customHeight="1" x14ac:dyDescent="0.2">
      <c r="A694" s="6"/>
      <c r="B694" s="6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s="7" customFormat="1" ht="15.75" customHeight="1" x14ac:dyDescent="0.2">
      <c r="A695" s="6"/>
      <c r="B695" s="6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s="7" customFormat="1" ht="15.75" customHeight="1" x14ac:dyDescent="0.2">
      <c r="A696" s="6"/>
      <c r="B696" s="6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s="7" customFormat="1" ht="15.75" customHeight="1" x14ac:dyDescent="0.2">
      <c r="A697" s="6"/>
      <c r="B697" s="6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s="7" customFormat="1" ht="15.75" customHeight="1" x14ac:dyDescent="0.2">
      <c r="A698" s="6"/>
      <c r="B698" s="6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s="7" customFormat="1" ht="15.75" customHeight="1" x14ac:dyDescent="0.2">
      <c r="A699" s="6"/>
      <c r="B699" s="6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.75" customHeight="1" x14ac:dyDescent="0.2">
      <c r="A700" s="6"/>
      <c r="B700" s="6"/>
      <c r="C700" s="6"/>
    </row>
    <row r="701" spans="1:13" ht="15.75" customHeight="1" x14ac:dyDescent="0.2">
      <c r="A701" s="6"/>
      <c r="B701" s="6"/>
      <c r="C701" s="6"/>
    </row>
    <row r="702" spans="1:13" ht="15.75" customHeight="1" x14ac:dyDescent="0.2">
      <c r="A702" s="6"/>
      <c r="B702" s="6"/>
      <c r="C702" s="6"/>
    </row>
    <row r="703" spans="1:13" ht="15.75" customHeight="1" x14ac:dyDescent="0.2">
      <c r="A703" s="6"/>
      <c r="B703" s="6"/>
      <c r="C703" s="6"/>
    </row>
    <row r="704" spans="1:1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  <row r="922" spans="1:3" ht="15.75" customHeight="1" x14ac:dyDescent="0.2">
      <c r="A922" s="6"/>
      <c r="B922" s="6"/>
      <c r="C922" s="6"/>
    </row>
    <row r="923" spans="1:3" ht="15.75" customHeight="1" x14ac:dyDescent="0.2">
      <c r="A923" s="6"/>
      <c r="B923" s="6"/>
      <c r="C923" s="6"/>
    </row>
    <row r="924" spans="1:3" ht="15.75" customHeight="1" x14ac:dyDescent="0.2">
      <c r="A924" s="6"/>
      <c r="B924" s="6"/>
      <c r="C924" s="6"/>
    </row>
    <row r="925" spans="1:3" ht="15.75" customHeight="1" x14ac:dyDescent="0.2">
      <c r="A925" s="6"/>
      <c r="B925" s="6"/>
      <c r="C925" s="6"/>
    </row>
    <row r="926" spans="1:3" ht="15.75" customHeight="1" x14ac:dyDescent="0.2">
      <c r="A926" s="6"/>
      <c r="B926" s="6"/>
      <c r="C926" s="6"/>
    </row>
    <row r="927" spans="1:3" ht="15.75" customHeight="1" x14ac:dyDescent="0.2">
      <c r="A927" s="6"/>
      <c r="B927" s="6"/>
      <c r="C927" s="6"/>
    </row>
    <row r="928" spans="1:3" ht="15.75" customHeight="1" x14ac:dyDescent="0.2">
      <c r="A928" s="6"/>
      <c r="B928" s="6"/>
      <c r="C928" s="6"/>
    </row>
    <row r="929" spans="1:3" ht="15.75" customHeight="1" x14ac:dyDescent="0.2">
      <c r="A929" s="6"/>
      <c r="B929" s="6"/>
      <c r="C929" s="6"/>
    </row>
    <row r="930" spans="1:3" ht="15.75" customHeight="1" x14ac:dyDescent="0.2">
      <c r="A930" s="6"/>
      <c r="B930" s="6"/>
      <c r="C930" s="6"/>
    </row>
    <row r="931" spans="1:3" ht="15.75" customHeight="1" x14ac:dyDescent="0.2">
      <c r="A931" s="6"/>
      <c r="B931" s="6"/>
      <c r="C931" s="6"/>
    </row>
    <row r="932" spans="1:3" ht="15.75" customHeight="1" x14ac:dyDescent="0.2">
      <c r="A932" s="6"/>
      <c r="B932" s="6"/>
      <c r="C932" s="6"/>
    </row>
    <row r="933" spans="1:3" ht="15.75" customHeight="1" x14ac:dyDescent="0.2">
      <c r="A933" s="6"/>
      <c r="B933" s="6"/>
      <c r="C933" s="6"/>
    </row>
    <row r="934" spans="1:3" ht="15.75" customHeight="1" x14ac:dyDescent="0.2">
      <c r="A934" s="6"/>
      <c r="B934" s="6"/>
      <c r="C934" s="6"/>
    </row>
    <row r="935" spans="1:3" ht="15.75" customHeight="1" x14ac:dyDescent="0.2">
      <c r="A935" s="6"/>
      <c r="B935" s="6"/>
      <c r="C935" s="6"/>
    </row>
    <row r="936" spans="1:3" ht="15.75" customHeight="1" x14ac:dyDescent="0.2">
      <c r="A936" s="6"/>
      <c r="B936" s="6"/>
      <c r="C936" s="6"/>
    </row>
  </sheetData>
  <customSheetViews>
    <customSheetView guid="{35499D88-5A13-45F6-BB9A-9766871D2604}" scale="130" topLeftCell="A7">
      <pane ySplit="7" topLeftCell="A616" activePane="bottomLeft" state="frozen"/>
      <selection pane="bottomLeft" activeCell="J8" sqref="J8:M8"/>
      <pageMargins left="0.55118110236220474" right="0.78740157480314965" top="0.39370078740157483" bottom="0.19685039370078741" header="0.51181102362204722" footer="0.51181102362204722"/>
      <pageSetup paperSize="9" scale="85" orientation="landscape" r:id="rId1"/>
      <headerFooter alignWithMargins="0"/>
    </customSheetView>
    <customSheetView guid="{3A56BBDD-68CD-4AEA-B9E4-12391459D4C4}" scale="150" showPageBreaks="1" hiddenRows="1">
      <selection activeCell="N13" sqref="N13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30" showPageBreaks="1" topLeftCell="A7">
      <pane ySplit="7" topLeftCell="A394" activePane="bottomLeft" state="frozen"/>
      <selection pane="bottomLeft" activeCell="A402" sqref="A402:XFD402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5499D88-5A13-45F6-BB9A-9766871D260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35499D88-5A13-45F6-BB9A-9766871D2604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2021-06-21T06:18:08Z</cp:lastPrinted>
  <dcterms:created xsi:type="dcterms:W3CDTF">2010-02-05T08:24:46Z</dcterms:created>
  <dcterms:modified xsi:type="dcterms:W3CDTF">2021-06-30T07:31:55Z</dcterms:modified>
</cp:coreProperties>
</file>