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EndijaNS\Desktop\Darbs\Celi\Celu uzturesanas klases\2026\"/>
    </mc:Choice>
  </mc:AlternateContent>
  <xr:revisionPtr revIDLastSave="0" documentId="13_ncr:1_{B2909EFB-3D63-4EEE-A7C8-1CBEBBBA3665}" xr6:coauthVersionLast="47" xr6:coauthVersionMax="47" xr10:uidLastSave="{00000000-0000-0000-0000-000000000000}"/>
  <bookViews>
    <workbookView xWindow="-108" yWindow="-108" windowWidth="23256" windowHeight="12456" firstSheet="10" activeTab="18" xr2:uid="{00000000-000D-0000-FFFF-FFFF00000000}"/>
  </bookViews>
  <sheets>
    <sheet name="ANNENIEKI" sheetId="1" r:id="rId1"/>
    <sheet name="AUGSTKALNE" sheetId="2" r:id="rId2"/>
    <sheet name="AURI" sheetId="3" r:id="rId3"/>
    <sheet name="BĒNE" sheetId="4" r:id="rId4"/>
    <sheet name="BĒRZE" sheetId="5" r:id="rId5"/>
    <sheet name="BIKSTI" sheetId="6" r:id="rId6"/>
    <sheet name="BUKAIŠI" sheetId="7" r:id="rId7"/>
    <sheet name="DOBELES" sheetId="8" r:id="rId8"/>
    <sheet name="ĪLE" sheetId="9" r:id="rId9"/>
    <sheet name="JAUNBĒRZE" sheetId="10" r:id="rId10"/>
    <sheet name="KRIMŪNAS" sheetId="11" r:id="rId11"/>
    <sheet name="LIELAUCE" sheetId="12" r:id="rId12"/>
    <sheet name="NAUDĪTE" sheetId="13" r:id="rId13"/>
    <sheet name="PENKULE" sheetId="14" r:id="rId14"/>
    <sheet name="TĒRVETE" sheetId="15" r:id="rId15"/>
    <sheet name="UKRI" sheetId="16" r:id="rId16"/>
    <sheet name="VECAUCE" sheetId="17" r:id="rId17"/>
    <sheet name="VĪTIŅI" sheetId="18" r:id="rId18"/>
    <sheet name="ZEBRENE" sheetId="19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9" l="1"/>
  <c r="F31" i="19"/>
  <c r="F30" i="19"/>
  <c r="F29" i="19"/>
  <c r="F51" i="18"/>
  <c r="F50" i="18"/>
  <c r="F49" i="18"/>
  <c r="F29" i="17"/>
  <c r="F28" i="17"/>
  <c r="F27" i="17"/>
  <c r="F37" i="16"/>
  <c r="G37" i="16" s="1"/>
  <c r="F38" i="16"/>
  <c r="F36" i="16"/>
  <c r="G65" i="15"/>
  <c r="F66" i="15"/>
  <c r="F65" i="15"/>
  <c r="F64" i="15"/>
  <c r="F47" i="14"/>
  <c r="F48" i="14"/>
  <c r="F42" i="13"/>
  <c r="F41" i="13"/>
  <c r="F40" i="13"/>
  <c r="G28" i="12"/>
  <c r="G27" i="12"/>
  <c r="F29" i="12"/>
  <c r="F28" i="12"/>
  <c r="F27" i="12"/>
  <c r="F60" i="10"/>
  <c r="F59" i="10"/>
  <c r="F58" i="10"/>
  <c r="F42" i="9"/>
  <c r="F41" i="9"/>
  <c r="F40" i="9"/>
  <c r="G40" i="7"/>
  <c r="G39" i="7"/>
  <c r="G38" i="7"/>
  <c r="F40" i="7"/>
  <c r="F39" i="7"/>
  <c r="F38" i="7"/>
  <c r="G46" i="6"/>
  <c r="G45" i="6"/>
  <c r="G44" i="6"/>
  <c r="F46" i="6"/>
  <c r="F45" i="6"/>
  <c r="F44" i="6"/>
  <c r="G58" i="4" l="1"/>
  <c r="G57" i="4"/>
  <c r="G56" i="4"/>
  <c r="F58" i="4"/>
  <c r="F57" i="4"/>
  <c r="F56" i="4"/>
  <c r="F55" i="2" l="1"/>
  <c r="F54" i="2"/>
  <c r="F53" i="2"/>
  <c r="F44" i="1" l="1"/>
  <c r="G44" i="1" s="1"/>
  <c r="F43" i="1"/>
  <c r="G36" i="16"/>
  <c r="XFD36" i="16" s="1"/>
  <c r="G64" i="15"/>
  <c r="XFD64" i="15" s="1"/>
  <c r="F72" i="5"/>
  <c r="G72" i="5" s="1"/>
  <c r="G29" i="19"/>
  <c r="G51" i="18"/>
  <c r="G50" i="18"/>
  <c r="G49" i="18"/>
  <c r="C17" i="18"/>
  <c r="G28" i="17"/>
  <c r="G27" i="17"/>
  <c r="F49" i="14"/>
  <c r="G49" i="14" s="1"/>
  <c r="G48" i="14"/>
  <c r="G47" i="14"/>
  <c r="G42" i="13"/>
  <c r="G41" i="13"/>
  <c r="G40" i="13"/>
  <c r="G29" i="12"/>
  <c r="F55" i="11"/>
  <c r="G55" i="11" s="1"/>
  <c r="F54" i="11"/>
  <c r="F56" i="11" s="1"/>
  <c r="G56" i="11" s="1"/>
  <c r="C23" i="11"/>
  <c r="C20" i="11"/>
  <c r="G60" i="10"/>
  <c r="G59" i="10"/>
  <c r="G58" i="10"/>
  <c r="G41" i="9"/>
  <c r="F47" i="8"/>
  <c r="G47" i="8" s="1"/>
  <c r="F46" i="8"/>
  <c r="F48" i="8" s="1"/>
  <c r="G48" i="8" s="1"/>
  <c r="F74" i="5"/>
  <c r="G74" i="5" s="1"/>
  <c r="F73" i="5"/>
  <c r="G73" i="5" s="1"/>
  <c r="C17" i="4"/>
  <c r="F70" i="3"/>
  <c r="G70" i="3" s="1"/>
  <c r="F69" i="3"/>
  <c r="F71" i="3" s="1"/>
  <c r="G71" i="3" s="1"/>
  <c r="C13" i="3"/>
  <c r="G53" i="2"/>
  <c r="F45" i="1"/>
  <c r="G45" i="1" s="1"/>
  <c r="G69" i="3" l="1"/>
  <c r="G46" i="8"/>
  <c r="G54" i="11"/>
  <c r="G43" i="1"/>
  <c r="G42" i="9"/>
  <c r="G40" i="9"/>
  <c r="XFD27" i="12"/>
  <c r="G55" i="2"/>
  <c r="G38" i="16"/>
  <c r="G66" i="15"/>
  <c r="G29" i="17"/>
  <c r="XFD29" i="19"/>
  <c r="G31" i="19"/>
</calcChain>
</file>

<file path=xl/sharedStrings.xml><?xml version="1.0" encoding="utf-8"?>
<sst xmlns="http://schemas.openxmlformats.org/spreadsheetml/2006/main" count="3492" uniqueCount="694">
  <si>
    <t>1.Pielikums</t>
  </si>
  <si>
    <t>Uzturēšanas klase</t>
  </si>
  <si>
    <t>Garums, km</t>
  </si>
  <si>
    <t>Seguma veids</t>
  </si>
  <si>
    <t>Dārza iela</t>
  </si>
  <si>
    <t>Draudzības iela</t>
  </si>
  <si>
    <t>Skolas iela</t>
  </si>
  <si>
    <t>Upes iela</t>
  </si>
  <si>
    <t>Nr.</t>
  </si>
  <si>
    <t>Ceļa nosaukums</t>
  </si>
  <si>
    <t>Gada vidējā diennakts satiksmes intensitāte</t>
  </si>
  <si>
    <t>vasaras sezona</t>
  </si>
  <si>
    <t>ziemas sezona</t>
  </si>
  <si>
    <t>B grupas ceļi</t>
  </si>
  <si>
    <r>
      <t>lēmumam Nr.</t>
    </r>
    <r>
      <rPr>
        <i/>
        <sz val="12"/>
        <color rgb="FFFF0000"/>
        <rFont val="Calibri"/>
        <family val="2"/>
        <charset val="186"/>
        <scheme val="minor"/>
      </rPr>
      <t>xxx</t>
    </r>
  </si>
  <si>
    <t>melnais</t>
  </si>
  <si>
    <t>līdz 100 transporta līdzekļiem</t>
  </si>
  <si>
    <t>no 100 - 499 transpota līdzekļiem</t>
  </si>
  <si>
    <t>D</t>
  </si>
  <si>
    <t>C</t>
  </si>
  <si>
    <t>AN4201 Jaunpavāri-Brieži</t>
  </si>
  <si>
    <t>A grupas ceļi</t>
  </si>
  <si>
    <t>grants</t>
  </si>
  <si>
    <t>AN4230 Bultu ceļš</t>
  </si>
  <si>
    <t>AN4213 Ļuku ceļš</t>
  </si>
  <si>
    <t>melnais/grants</t>
  </si>
  <si>
    <t>AN4203 Rogu ceļš</t>
  </si>
  <si>
    <t>AN4205 Kalnaģigaru ceļš</t>
  </si>
  <si>
    <t>AN4206 Kaudzīšu ceļš (Pagasta ceļš)</t>
  </si>
  <si>
    <t>AN4207 Brūnu ceļš</t>
  </si>
  <si>
    <t>AN4208 Baznīcas ceļš</t>
  </si>
  <si>
    <t>AN4209 Skolas ceļš</t>
  </si>
  <si>
    <t>AN4214 Ausātu ceļš</t>
  </si>
  <si>
    <t>AN4215 Ļuku kopmītnes-Birzmaļi</t>
  </si>
  <si>
    <t>AN4217 Ļuku ciemata ceļš</t>
  </si>
  <si>
    <t>AN4218 Kambaru ceļš</t>
  </si>
  <si>
    <t>AN4219 Mazkalēji-Pīlādži</t>
  </si>
  <si>
    <t>AN4222 Oškalnu ceļš</t>
  </si>
  <si>
    <t>AN4224 Zebras-Lapsas</t>
  </si>
  <si>
    <t>AN4225 Gaujas-Mazkrāģi</t>
  </si>
  <si>
    <t>AN4227 Mazkrāģu ceļš</t>
  </si>
  <si>
    <t>C grupas ceļi</t>
  </si>
  <si>
    <t>AN4202 Kaķenieki-Komplekss1</t>
  </si>
  <si>
    <t>AN4210 Kapu ceļš</t>
  </si>
  <si>
    <t>AN4216 Ļuku fermas ceļš</t>
  </si>
  <si>
    <t>AN4223 Lapsas-Kalnēji</t>
  </si>
  <si>
    <t>AN4226 Saurietu ceļš</t>
  </si>
  <si>
    <t>AN4228 Ziedoņu ceļš</t>
  </si>
  <si>
    <t>AN4229 Klāvindriķu ceļš</t>
  </si>
  <si>
    <t>Kopā D klase, km:</t>
  </si>
  <si>
    <t>Pavisam kopā, km:</t>
  </si>
  <si>
    <t>Kopā C klase, km:</t>
  </si>
  <si>
    <r>
      <t>Dobeles novada Annenieku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</si>
  <si>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AG01 Šalkas-Lapsas-Klinti-Stūri</t>
  </si>
  <si>
    <t>AG14 Dobeles šoseja-Dauzas-Dzeguzēni</t>
  </si>
  <si>
    <r>
      <t>Dobeles novada Augstkalnes pagasta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</si>
  <si>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Līvānu iela</t>
  </si>
  <si>
    <t>AG02 Līvānu iela</t>
  </si>
  <si>
    <t>AG06 Puriņi-Pagasta padome</t>
  </si>
  <si>
    <t>AG07 Lakstīgalas-Rauši</t>
  </si>
  <si>
    <t>AG08 Smilgas-Puķulejas</t>
  </si>
  <si>
    <t>AG09 Svētes ceļš-Cielaviņas</t>
  </si>
  <si>
    <t>AG10 Vārpas-Beķeri</t>
  </si>
  <si>
    <t>AG11 Baloži-Bērziņi-Zvaigznes-Svētes šoseja</t>
  </si>
  <si>
    <t>AG12 Svētes ceļš-Mazpiņņi-Jaunzemji-Tīsiņi</t>
  </si>
  <si>
    <t>AG19 Klāvi-Kaijēni-Sinepes-Svētes šoseja</t>
  </si>
  <si>
    <t>AG20 Dzeguzēni-Ķirši-Kaijēni</t>
  </si>
  <si>
    <t>AG21 Augstkalne-Ķepenes-Klāvi-Vilces pagasts</t>
  </si>
  <si>
    <t>AG26 Svētes ceļš-Piduļi</t>
  </si>
  <si>
    <t>AG28 Svētes ceļš-Rubenīšu ferma</t>
  </si>
  <si>
    <t>AG29 Stūri-Internāts-A/S "Arta-F"</t>
  </si>
  <si>
    <t>AG30 Ceriņu tilts-Rubeņi-Kukaiņi</t>
  </si>
  <si>
    <t>AG38 Jelgavas šoseja-Cepļi-Pluģi</t>
  </si>
  <si>
    <t>AG03 Jelgavas šoseja-Klinti</t>
  </si>
  <si>
    <t>AG04 Jelgavas šoseja-Anseļi</t>
  </si>
  <si>
    <t>AG13 Mazspiņņi-Lielspiņņi</t>
  </si>
  <si>
    <t>AG15 Bauskas šoseja-Likteņi-Zaļenieku pagasts</t>
  </si>
  <si>
    <t>AG16 Dauzas-Grunduļi</t>
  </si>
  <si>
    <t>AG17 Svētes ceļš-Mazberķene</t>
  </si>
  <si>
    <t>AG18 Svētes ceļš-Putni</t>
  </si>
  <si>
    <t>AG22 Suteņu ceļš</t>
  </si>
  <si>
    <t>AG23 Lielmaikaišu ceļš</t>
  </si>
  <si>
    <t>AG24 Ķepenes-Višķi-Graši</t>
  </si>
  <si>
    <t>AG25 Lielmaikaiši-Ausekļi</t>
  </si>
  <si>
    <t>AG27 Ainavas-Liepas</t>
  </si>
  <si>
    <t>AG31 Svētes ceļš-Jelgavas šoseja</t>
  </si>
  <si>
    <t>AG32 Jelgavas šoseja-Ziedoņi</t>
  </si>
  <si>
    <t>AG33 Lidlauks-Ķimikāliju noliktava</t>
  </si>
  <si>
    <t>AG34 Jelgavas šoseja-Kalte-Cīruļi</t>
  </si>
  <si>
    <t>AG35 Bēnes ceļš-Zilgmes-Jelgavas šoseja</t>
  </si>
  <si>
    <t>AG36 Nameji-Mediņi</t>
  </si>
  <si>
    <t>AG37 Bēnes ceļš-Gaiļu kapi</t>
  </si>
  <si>
    <t>AG39 Jelgavas šoseja-Miglēni-Ratiņi</t>
  </si>
  <si>
    <t>AG40 Jelgavas šoseja-Priedulāji-lopu kapsēta</t>
  </si>
  <si>
    <t>AG41 Bukaišu ceļš-Meženieki-Kalniņi</t>
  </si>
  <si>
    <r>
      <t>Dobeles novada Auru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</si>
  <si>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Augusta Degalava iela</t>
  </si>
  <si>
    <t>Ķiršu iela</t>
  </si>
  <si>
    <t>Lazdu iela</t>
  </si>
  <si>
    <t>Parka iela</t>
  </si>
  <si>
    <t>Gardenes iela</t>
  </si>
  <si>
    <t>Priežu iela</t>
  </si>
  <si>
    <t>Rūtas iela</t>
  </si>
  <si>
    <t>Ūdens iela</t>
  </si>
  <si>
    <t>Jaunā iela</t>
  </si>
  <si>
    <t>Ķirpēnu iela</t>
  </si>
  <si>
    <t>Lielbērzes iela</t>
  </si>
  <si>
    <t>Liepziedu iela</t>
  </si>
  <si>
    <t>AU4628 Auri-Apgulde-Naudīte</t>
  </si>
  <si>
    <t>AU4634 Alejas-Siļķes-Mazvildas</t>
  </si>
  <si>
    <t>AU4603 Lielbērze-Oliņas-Celmi</t>
  </si>
  <si>
    <t>AU4604 Velna krogs-Silenieki-Zvaigznes</t>
  </si>
  <si>
    <t>AU4605 Oliņas-Zvaigznes</t>
  </si>
  <si>
    <t>AU4608 Mētras-Rentes-Klabji-Liepziedi</t>
  </si>
  <si>
    <t>AU4609 Pašvaldības ceļš uz Rožlaukiem</t>
  </si>
  <si>
    <t>AU4612 Pašvaldības ceļš uz Dārzniekiem</t>
  </si>
  <si>
    <t>AU4613 Starp Liepkalniem un Dimantiem</t>
  </si>
  <si>
    <t>AU4615 Virši-Rūpnieki</t>
  </si>
  <si>
    <t>AU4616 Baloži-Baldēji</t>
  </si>
  <si>
    <t>AU4617 Austrumi-Bāliņi</t>
  </si>
  <si>
    <t>AU4618 Bērzkrastu ceļš</t>
  </si>
  <si>
    <t>AU4619 Autoceļš P103-Balvas-Spirksteles</t>
  </si>
  <si>
    <t>AU4620 Smilgas-Ķivuļi</t>
  </si>
  <si>
    <t>AU4621 Smilgas-Selgas-Apguldes dzirnavas</t>
  </si>
  <si>
    <t>AU4622 Vīganti-Auziņas-Pēkaiņi</t>
  </si>
  <si>
    <t>AU4623 Zemgalieši-Tīlaiši-Siļķes</t>
  </si>
  <si>
    <t>AU4624 Ziņģi-Ziemeļi-Āpšēni</t>
  </si>
  <si>
    <t>AU4631 Priežkalni-Bites-Garbiļi</t>
  </si>
  <si>
    <t>AU4632 Pašvaldības ceļš gar Dorēm</t>
  </si>
  <si>
    <t>AU4635 Bērzaiņi-Dimzas</t>
  </si>
  <si>
    <t>AU4637 Namdari-Cimermaņi</t>
  </si>
  <si>
    <t>AU4638 Auru stacija-Olderti</t>
  </si>
  <si>
    <t>AU4639 Liesmas-Prinči-Rīti</t>
  </si>
  <si>
    <t>AU4640 Rīti-Dzelzkalni-Zariņi-Strautnieki</t>
  </si>
  <si>
    <t>AU4642 Rīti-Lielčankas-Autoceļš P103</t>
  </si>
  <si>
    <t>AU4643 Silakurti-Mazie Svēderi-Kāvužas</t>
  </si>
  <si>
    <t>AU4645 Ķirpēnu ceļš</t>
  </si>
  <si>
    <t>AU4601 BAO-Liepājas šoseja</t>
  </si>
  <si>
    <t>AU4602 Autoceļš V1128-Mežansi-Mucenieki</t>
  </si>
  <si>
    <t>AU4610 Ceļš Liepziedi-Sarmas</t>
  </si>
  <si>
    <t>AU4625 Bites-Ziņģi</t>
  </si>
  <si>
    <t>AU4641 Strautnieki-Caunas</t>
  </si>
  <si>
    <t>AU4644 Tīkužas-Baļļas</t>
  </si>
  <si>
    <t>AU4646 Mazpauguļu ceļš</t>
  </si>
  <si>
    <t>AU4648 Eizenfeldes-Mazie Svēderi</t>
  </si>
  <si>
    <r>
      <t>Dobeles novada Bēnes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</si>
  <si>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Amatnieku iela</t>
  </si>
  <si>
    <t>Auces iela</t>
  </si>
  <si>
    <t>Dzelzceļa iela</t>
  </si>
  <si>
    <t>Ezera iela</t>
  </si>
  <si>
    <t>Jaunā ielā</t>
  </si>
  <si>
    <t>Krasta iela</t>
  </si>
  <si>
    <t>Lauku iela</t>
  </si>
  <si>
    <t>Līduma iela</t>
  </si>
  <si>
    <t>Meža iela</t>
  </si>
  <si>
    <t>Ozolu iela</t>
  </si>
  <si>
    <t>Pakalna iela</t>
  </si>
  <si>
    <t>Pasta iela</t>
  </si>
  <si>
    <t>Pionieru iela</t>
  </si>
  <si>
    <t>Rūpniecības iela</t>
  </si>
  <si>
    <t>Smilšu iela</t>
  </si>
  <si>
    <t>Sporta iela</t>
  </si>
  <si>
    <t>Stacijas iela</t>
  </si>
  <si>
    <t>Teodora Celma iela</t>
  </si>
  <si>
    <t>Tirgus iela</t>
  </si>
  <si>
    <t>Tirgus laukums</t>
  </si>
  <si>
    <t>Ceļš uz Centrālo laukumu</t>
  </si>
  <si>
    <t>BN201 Lāmnieki-Īle</t>
  </si>
  <si>
    <t>BN206 Naudītes ceļš</t>
  </si>
  <si>
    <t>BN207 Rožmuižas ceļš</t>
  </si>
  <si>
    <t>BN208 Rūsiņas-Pogas-Mazgailīši</t>
  </si>
  <si>
    <t>BN209 Mazgailīši-Kaijkrogs</t>
  </si>
  <si>
    <t>BN211 Smukas-Krūškalne-Kapiņi</t>
  </si>
  <si>
    <t>BN213 Garaiskalns-Ceplīši-Vētras</t>
  </si>
  <si>
    <t>BN216 Iršu ceļš</t>
  </si>
  <si>
    <t>BN202 Liepas-Gaismas</t>
  </si>
  <si>
    <t>BN204 Aņītes-Vilkas</t>
  </si>
  <si>
    <t>BN205 Krūtaiņi-Stūri-Liekņi</t>
  </si>
  <si>
    <t>BN214 Garākalna ceļš</t>
  </si>
  <si>
    <t>BN215 Šalkas-Jaunā māja 1</t>
  </si>
  <si>
    <t>BN217 Ceļš uz estrādi</t>
  </si>
  <si>
    <t>BN203 Liepas-Putriņas</t>
  </si>
  <si>
    <r>
      <t>Dobeles novada Bērzes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</si>
  <si>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Autoceļš V1102-Avotiņi</t>
  </si>
  <si>
    <t>Autoceļš V1102-Lejiņas</t>
  </si>
  <si>
    <t>Autoceļš V1102-Mazkūras</t>
  </si>
  <si>
    <t>Autoceļš P97-Liepkalni-Vērpīši</t>
  </si>
  <si>
    <t>Autoceļš P97-Ielejas</t>
  </si>
  <si>
    <t>Autoceļš P97-Palejas</t>
  </si>
  <si>
    <t>Autoceļš P97-Vērpīši</t>
  </si>
  <si>
    <t>Miltiņi-Kultūras nams</t>
  </si>
  <si>
    <t>Miltiņu pasts-Pīlādzīši</t>
  </si>
  <si>
    <t>Liepu iela</t>
  </si>
  <si>
    <t>Miltiņu 1.līnija</t>
  </si>
  <si>
    <t>Bērzu iela</t>
  </si>
  <si>
    <t>Jasmīnu iela</t>
  </si>
  <si>
    <t>Liepu iela-Āres</t>
  </si>
  <si>
    <t>BZ5201 Bērze-Dārziņi</t>
  </si>
  <si>
    <t>BZ5217 Šķibe-Smiltenieki</t>
  </si>
  <si>
    <t>BZ5221 Krišjāņi-Šķibe</t>
  </si>
  <si>
    <t>BZ5225 Kreijas-Eglītes-Miltiņi</t>
  </si>
  <si>
    <t>BZ5226 Šoseja P97-Krīgeri</t>
  </si>
  <si>
    <t>BZ5234 Salmiņi-Vērpīši</t>
  </si>
  <si>
    <t>BZ5202 Ķiķi-Rozenvaldi</t>
  </si>
  <si>
    <t>BZ203 Autoceļš V1102-Līči</t>
  </si>
  <si>
    <t>BZ5205 Bērzes kapi-Mūrnieki</t>
  </si>
  <si>
    <t>BZ5206 Ceļš pie dzirnavām</t>
  </si>
  <si>
    <t>BZ5210 Kreijas-Ziemeļi</t>
  </si>
  <si>
    <t>BZ5211 Tiltnieki-Dzeņi</t>
  </si>
  <si>
    <t>BZ5212 Pikšas-Strazdiņi</t>
  </si>
  <si>
    <t>BZ5213 Meimaņi-Lielstrazdi</t>
  </si>
  <si>
    <t>BZ5214 Blaževici-Ērmaņi</t>
  </si>
  <si>
    <t>BZ5215 Meimaņi-Zelmeņi</t>
  </si>
  <si>
    <t>BZ5216 Autoceļš V1142-Dravnieki</t>
  </si>
  <si>
    <t>BZ5218 Zīlītes-Vilkavēji</t>
  </si>
  <si>
    <t>BZ5219 Autoceļš V1142-Peizes</t>
  </si>
  <si>
    <t>BZ5220 Autoceļš V1142-Ķikas-Ziedi</t>
  </si>
  <si>
    <t>BZ5222 Autoceļš P97-Mazbajāri-Kalniņi</t>
  </si>
  <si>
    <t>BZ5223 Autoceļš P97-Plēpji</t>
  </si>
  <si>
    <t>BZ5227 Autoceļš P97-Teņņi-Ustupji</t>
  </si>
  <si>
    <t>BZ5228 Ielejas-Arāji</t>
  </si>
  <si>
    <t>BZ5231 Autoceļš P97-Meijas</t>
  </si>
  <si>
    <t>BZ5232 Virkus kapi-Prinči-Virkus mežs</t>
  </si>
  <si>
    <t>BZ5233 Autoceļš P102-Prinči</t>
  </si>
  <si>
    <t>BZ5236 Glosti-Klaipiņi</t>
  </si>
  <si>
    <t>BZ5237 Autoceļš P102-Salenieki</t>
  </si>
  <si>
    <t>BZ5207 Vīni-Nolejas</t>
  </si>
  <si>
    <t>BZ5204 Bērzes kapu ceļš</t>
  </si>
  <si>
    <t>BZ5208 Ritenieki-Vecupītes</t>
  </si>
  <si>
    <t>BZ5209 Uguntiņas-Gāzes stacija</t>
  </si>
  <si>
    <t>BZ5224 Šķibe-Meķi</t>
  </si>
  <si>
    <t>BZ5230 Autoceļš P97-Ružiņas</t>
  </si>
  <si>
    <t>BZ5229 Autoceļš P97-Ģērķi</t>
  </si>
  <si>
    <t>BZ5235 Meijas-Virkus muiža</t>
  </si>
  <si>
    <r>
      <t>Dobeles novada Bikstu pagasta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</si>
  <si>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BI5411 Riekstiņu ceļš</t>
  </si>
  <si>
    <t>BI5413 Centrs-Tukuma ceļš</t>
  </si>
  <si>
    <t>BI5416 Centra ceļš</t>
  </si>
  <si>
    <t>BI5418 Paleju ceļš</t>
  </si>
  <si>
    <t>BI5401 Briežu ceļš</t>
  </si>
  <si>
    <t>BI5403 Upmaļu ceļš</t>
  </si>
  <si>
    <t>BI5405_2 Skolas ceļš (Alejas)</t>
  </si>
  <si>
    <t>BI5406 Abaviešu ceļš</t>
  </si>
  <si>
    <t>BI5407 Rudeņu ceļš</t>
  </si>
  <si>
    <t>BI5408 Auderu ceļš</t>
  </si>
  <si>
    <t>BI5409 Ciemata ceļš</t>
  </si>
  <si>
    <t>BI5410 Kļavu ceļš</t>
  </si>
  <si>
    <t>BI5414 Mārsilu ceļš</t>
  </si>
  <si>
    <t>BI5415 Griežu ceļš</t>
  </si>
  <si>
    <t>BI5417 Bajāru ceļš</t>
  </si>
  <si>
    <t>BI5423 Venteru ceļš</t>
  </si>
  <si>
    <t>BI5424 Pūču ceļš</t>
  </si>
  <si>
    <t>BI5425 Bebru ceļš</t>
  </si>
  <si>
    <t>BI5426 Krāču ceļš</t>
  </si>
  <si>
    <t>BI5427 Āriju ceļš</t>
  </si>
  <si>
    <t>BI5431 Bērziņu ceļš</t>
  </si>
  <si>
    <t>BI5402 Vēsmu ceļš</t>
  </si>
  <si>
    <t>BI5404 Svīru ceļš</t>
  </si>
  <si>
    <t>BI5412 Macku ceļš</t>
  </si>
  <si>
    <t>BI5419 Senleju ceļš</t>
  </si>
  <si>
    <t>BI5420 Ozolu ceļš</t>
  </si>
  <si>
    <t>BI5422 Zebrus ceļš</t>
  </si>
  <si>
    <t>BI5432 Kundziņu ceļš</t>
  </si>
  <si>
    <r>
      <t>Dobeles novada Bukaišu pagasta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</si>
  <si>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BU09 Bukaiši-Griezes-Ērgļi</t>
  </si>
  <si>
    <t>BU01 Stūrīši-Mednieki</t>
  </si>
  <si>
    <t>BU02 Gundegas-Medne</t>
  </si>
  <si>
    <t>BU06 Bukaišu parks-Mednieki</t>
  </si>
  <si>
    <t>BU07 Zaļumi-Ruči</t>
  </si>
  <si>
    <t>BU08 Griezes-Jaunannaiši</t>
  </si>
  <si>
    <t>BU12 Aizpuri-Tētītes</t>
  </si>
  <si>
    <t>BU14 Vaivariņi-Šalkas</t>
  </si>
  <si>
    <t>BU15 Lapiņas-Paegļi</t>
  </si>
  <si>
    <t>BU16 Taigas-Rozītes</t>
  </si>
  <si>
    <t>BU18 Pasts-Ezeriņi</t>
  </si>
  <si>
    <t>BU22 Zirņi-Smiļģi</t>
  </si>
  <si>
    <t>BU25 Grāveri-Mežaiņi</t>
  </si>
  <si>
    <t>BU03 Rociņas-Bebri</t>
  </si>
  <si>
    <t>BU04 Sniķeres ceļš-Mazbērtulaiši</t>
  </si>
  <si>
    <t>BU05 Sniķeres ceļš-Kvietes</t>
  </si>
  <si>
    <t>BU10 Griezes-Trušu kapi</t>
  </si>
  <si>
    <t>BU11 Apguldes ceļš-Priežu kapi</t>
  </si>
  <si>
    <t>BU13 Bēnes ceļš - Attīrīšanas iekārtas</t>
  </si>
  <si>
    <t>BU17 Āres-Stari</t>
  </si>
  <si>
    <t>BU19 Stallēni-Ūdenstornis</t>
  </si>
  <si>
    <t>BU20 Rijas-Mirdzas</t>
  </si>
  <si>
    <t>BU21 Ogaiņi-Lazdas-Čakstes</t>
  </si>
  <si>
    <t>BU23 Ukru ceļš-Druķi</t>
  </si>
  <si>
    <t>BU24 Ukru ceļš-Ataugas</t>
  </si>
  <si>
    <r>
      <t>Dobeles novada Dobeles pagasta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</si>
  <si>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DO6015 Čiekuri-Lejas</t>
  </si>
  <si>
    <t>DO6001 Plamši-Ozolu spice-Sidrabiņu kapi</t>
  </si>
  <si>
    <t>DO6005 Bietleri-Nabadziņi-Ķepji</t>
  </si>
  <si>
    <t>DO6006 Bērzbeķe-Jaunās mājas</t>
  </si>
  <si>
    <t>DO6009 Jaunļobas-Granti šos.Dobele-Jaunbērze</t>
  </si>
  <si>
    <t>DO6011 Pienava-Gauratas ezers-Pīpenes</t>
  </si>
  <si>
    <t>DO6013 Lejasstrazdi-Minerālmēslu noliktava</t>
  </si>
  <si>
    <t>DO6016 Lejasstrazdu iekškvartāla ceļi</t>
  </si>
  <si>
    <t>DO6017 Lejasstrazdi-Centrs</t>
  </si>
  <si>
    <t>DO6018 Cūku komplekss-Lejasstrazdi</t>
  </si>
  <si>
    <t>DO6019 Pēpenes-Dīķmuiža-Cūku komplekss</t>
  </si>
  <si>
    <t>DO6020 Galenieku dārziņu iekšējie ceļi</t>
  </si>
  <si>
    <t>DO6021 Putniņi-Sprūdi-Radziņi</t>
  </si>
  <si>
    <t>DO6023 Zariņi-Brenči</t>
  </si>
  <si>
    <t>DO6029 Aizstrautnieki-Brenči</t>
  </si>
  <si>
    <t>DO6032 Aizstrautnieku centra ceļš</t>
  </si>
  <si>
    <t>DO6004 Nabadziņi-Ozolu spice</t>
  </si>
  <si>
    <t>DO6007 Ceļš Bērzbeķe</t>
  </si>
  <si>
    <t>DO6008 Jaunās mājas ceļš-Bletleri-Nabadziņi-Ķepji</t>
  </si>
  <si>
    <t>DO6010 Jaunļobas-Reķi</t>
  </si>
  <si>
    <t>DO6014 Ceļš gar Magonēm</t>
  </si>
  <si>
    <t>DO6020_3 Galenieku 3.līnija</t>
  </si>
  <si>
    <t>DO6022 Šos.Dobele-Annenieki-Gardenes stacija</t>
  </si>
  <si>
    <t>DO6024 Brenči-Nāreikas</t>
  </si>
  <si>
    <t>DO6025 Brenči-Brenču kapi</t>
  </si>
  <si>
    <t>DO6026 Brenči-Ķikas</t>
  </si>
  <si>
    <t>DO6027 Žubītes-Lejzemnieki</t>
  </si>
  <si>
    <t>DO6028 Ceļš uz Brīvniekiem</t>
  </si>
  <si>
    <t>DO6030 Kalnaozoliņi-Mazstraupes</t>
  </si>
  <si>
    <t>DO6033 Ceļš uz Aizstrautnieku attīrīšanas iekārtām</t>
  </si>
  <si>
    <t>DO6034 Ceļš uz Kalnasvilpjiem</t>
  </si>
  <si>
    <t>DO6012 Šos.Dobele-Jaunbērze-Pienavas upe</t>
  </si>
  <si>
    <t>DO6031 Šos.Dobele-Lestene-Aizstrautnieki-Kalna oši</t>
  </si>
  <si>
    <r>
      <t>Dobeles novada Īles pagasta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</si>
  <si>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IL501 Centrs-Ružu ezers</t>
  </si>
  <si>
    <t>IL503 Balvas-V1139</t>
  </si>
  <si>
    <t>IL505 V1128-Stinkas-V1127</t>
  </si>
  <si>
    <t>IL507 Krievkalnu ceļš</t>
  </si>
  <si>
    <t>IL508 (Centrs-Ružu ezers)-Mazkupji</t>
  </si>
  <si>
    <t>IL511 V1128-(Centrs-Ružu ezers)</t>
  </si>
  <si>
    <t>IL512 Gundegas-Zemzari</t>
  </si>
  <si>
    <t>IL515 Grauči-(Lāmnieki-Īle)</t>
  </si>
  <si>
    <t>IL517 V1128-Tautas nams</t>
  </si>
  <si>
    <t>IL518 (Centrs-Ružu ezers)-Līvānu mājas</t>
  </si>
  <si>
    <t>IL521 Pagasta ceļš starp Dzirnavniekiem</t>
  </si>
  <si>
    <t>IL504 Spārņu ceļš</t>
  </si>
  <si>
    <t>IL506 Guntiņas-Vētras</t>
  </si>
  <si>
    <t>IL509 Lejnieku ceļš</t>
  </si>
  <si>
    <t>IL510 Kāļi-Pēšas</t>
  </si>
  <si>
    <t>IL513 V1128-Apinīši-V1121</t>
  </si>
  <si>
    <t>IL514 V1128-Bieļas</t>
  </si>
  <si>
    <t>IL516 V1128-Uplejas</t>
  </si>
  <si>
    <t>IL519 Tauiņu ceļš</t>
  </si>
  <si>
    <t>IL520 Vālodžu ceļš</t>
  </si>
  <si>
    <t>IL522 Pagasta ceļš gar Kalniņu Putniņiem</t>
  </si>
  <si>
    <t>IL523 Ķirsīšu ceļš</t>
  </si>
  <si>
    <t>IL524 Lībiešu ceļš</t>
  </si>
  <si>
    <t>IL525 Uz Pokaiņiem</t>
  </si>
  <si>
    <t>IL526 Mūrīšu ceļš</t>
  </si>
  <si>
    <r>
      <t>Dobeles novada Jaunbērzes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</si>
  <si>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Ceriņu iela</t>
  </si>
  <si>
    <t>Draudzības ielas</t>
  </si>
  <si>
    <t>Pļavu iela</t>
  </si>
  <si>
    <t>Robežu iela</t>
  </si>
  <si>
    <t>Dīķa iela</t>
  </si>
  <si>
    <t>JB6812 Bērzmeži-Zariņi</t>
  </si>
  <si>
    <t>JB6801 Pikšas-Ērzeļi</t>
  </si>
  <si>
    <t>JB6802 Pikšas-Čabas</t>
  </si>
  <si>
    <t>JB6804 Aņģi-Birzītes</t>
  </si>
  <si>
    <t>JB6808 Vidmas ceļš</t>
  </si>
  <si>
    <t>JB6811 Pūliņi-Vēsmas</t>
  </si>
  <si>
    <t>JB6815 Buķelis-Ielejas</t>
  </si>
  <si>
    <t>JB6817 Jūrnieki-Legzdiņas</t>
  </si>
  <si>
    <t>JB6821 Jukši-Buķelis</t>
  </si>
  <si>
    <t>JB6822 Legzdas-Dīķi-Ozoliņi</t>
  </si>
  <si>
    <t>JB6823 Sniķeri-Buķelis</t>
  </si>
  <si>
    <t>JB6825 Druvas-Saulstari</t>
  </si>
  <si>
    <t>JB6831 Graviņas-Sniķeri</t>
  </si>
  <si>
    <t>JB6832 Sildedži-Vanadziņi</t>
  </si>
  <si>
    <t>JB6834 Klētnieki-Ķīši</t>
  </si>
  <si>
    <t>JB6835 Zaļie-Auziņas</t>
  </si>
  <si>
    <t>JB68388 Apšupji-Katlāpji</t>
  </si>
  <si>
    <t>JB6813 Danckas-Zariņi</t>
  </si>
  <si>
    <t>JB6806 Dreimaņi-Bāliņi</t>
  </si>
  <si>
    <t>JB6807 Krieviņi-Vairogi</t>
  </si>
  <si>
    <t>JB6809 Būdas-Plēsumi</t>
  </si>
  <si>
    <t>JB6810 Auniņu ceļš</t>
  </si>
  <si>
    <t>JB6814 Puriņi-Mazdegaiņi</t>
  </si>
  <si>
    <t>JB6816 Ruciņu ceļš</t>
  </si>
  <si>
    <t>JB6819 Sauliešu ceļš</t>
  </si>
  <si>
    <t>JB6820 Buķelis-Āres</t>
  </si>
  <si>
    <t>JB6824 Branču kapu ceļš</t>
  </si>
  <si>
    <t>JB6826 Ceriņu iela-Galiņi</t>
  </si>
  <si>
    <t>JB6829 Burbuļu ceļš</t>
  </si>
  <si>
    <t>JB6830 Degvielas bāze</t>
  </si>
  <si>
    <t>JB6833 Mednieku ceļš</t>
  </si>
  <si>
    <t>JB6836 Straupji-Sudmaļi</t>
  </si>
  <si>
    <t>JB6837 Ķīšu ceļš</t>
  </si>
  <si>
    <t>JB6839 Saules ceļš</t>
  </si>
  <si>
    <t>JB6827 Vidiņu ceļš</t>
  </si>
  <si>
    <r>
      <t>Dobeles novada Krimūnu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</si>
  <si>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Zaļā iela</t>
  </si>
  <si>
    <t>Stirnu iela</t>
  </si>
  <si>
    <t>Arhitektu iela</t>
  </si>
  <si>
    <t>Pētera Upīša iela</t>
  </si>
  <si>
    <t>Graudu iela</t>
  </si>
  <si>
    <t>Laternu iela</t>
  </si>
  <si>
    <t>Ziedu iela</t>
  </si>
  <si>
    <t>KR7201 Lauciņi-Bebri</t>
  </si>
  <si>
    <t>KR7202 Skuju ceļš</t>
  </si>
  <si>
    <t>KR7205 Rūgtiņi-Pokaiņi</t>
  </si>
  <si>
    <t>KR7224 Akācijas-Ilksiņi</t>
  </si>
  <si>
    <t>KR7203 Paegļu ceļš</t>
  </si>
  <si>
    <t>KR7204 Kadiķu ceļš</t>
  </si>
  <si>
    <t>KR7206 Vairogi-Parūķa dzirnavas-Saullēkti</t>
  </si>
  <si>
    <t>KR7207 Fiņķi-Mazšvalkovski</t>
  </si>
  <si>
    <t>KR7208 Plepīši-Ezernieki</t>
  </si>
  <si>
    <t>KR7210 Jaunstakles-Klijēni</t>
  </si>
  <si>
    <t>KR7211 Lāčgalvas-Bištēviņi</t>
  </si>
  <si>
    <t>KR7213 Skolas iela-Austrumi</t>
  </si>
  <si>
    <t>KR7214 Lauku iela-Vecgrāveri</t>
  </si>
  <si>
    <t>KR7218 Asteres-Upmaļi-Rimeikas</t>
  </si>
  <si>
    <t>KR7226 Akācijas-Vīndedžu kapi</t>
  </si>
  <si>
    <t>KR7230 Panākumi-Baņi</t>
  </si>
  <si>
    <t>KR7231 Lācītbirzes-Čankas-Laimītes</t>
  </si>
  <si>
    <t>bruģis</t>
  </si>
  <si>
    <t>KR7209 Vērpji-Vecpēteri</t>
  </si>
  <si>
    <t>KR7212 Jaunstakles-Avotiņi</t>
  </si>
  <si>
    <t>KR7215 Ceriņi-Krastiņi</t>
  </si>
  <si>
    <t>KR7216 Bištēviņi-Krastiņi</t>
  </si>
  <si>
    <t>KR7220 Meķi-Ikvildas</t>
  </si>
  <si>
    <t>KR7222 Glūda-Dzelzceļa ēka 61.km</t>
  </si>
  <si>
    <t>KR7228 Mazveidnieki-Jurīši</t>
  </si>
  <si>
    <t>KR7232 Tābaru ceļš</t>
  </si>
  <si>
    <t>KR7233 Īkšķīši-Mālzemnieki</t>
  </si>
  <si>
    <t>KR7234 Baņi-Ķērkšļi</t>
  </si>
  <si>
    <r>
      <t>Dobeles novada Lielauces pagasta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</si>
  <si>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LI401 Mīnes ceļš</t>
  </si>
  <si>
    <t>LI408 Aleju ceļš</t>
  </si>
  <si>
    <t>LI411 Cepļa ceļš</t>
  </si>
  <si>
    <t>LI403 Ļūļēnu ceļš</t>
  </si>
  <si>
    <t>LI404 Lauvu ceļš</t>
  </si>
  <si>
    <t>LI406 Puiju ceļš</t>
  </si>
  <si>
    <t>LI409 Dārzniecības ceļš</t>
  </si>
  <si>
    <t>LI410 Puškina prospekts</t>
  </si>
  <si>
    <t>LI413 Zemgaļu iela</t>
  </si>
  <si>
    <t>LI414 Pīļu iela</t>
  </si>
  <si>
    <t>LI402 Pēterkalna ceļš</t>
  </si>
  <si>
    <t>LI405 Galauces ceļš</t>
  </si>
  <si>
    <t>LI412 Strazdiņu ceļš</t>
  </si>
  <si>
    <t>LI415 Ceļš pie Dumbrājiem</t>
  </si>
  <si>
    <r>
      <t>Dobeles novada Naudītes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</si>
  <si>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Pils iela</t>
  </si>
  <si>
    <t>Saules iela</t>
  </si>
  <si>
    <t>Ziedugravu iela</t>
  </si>
  <si>
    <t>NA8001 Ceriņi-Annenieku pagrieziens</t>
  </si>
  <si>
    <t>NA8007 Naudīte-Brākšķi</t>
  </si>
  <si>
    <t>NA8009 Garāžas-Ragaiņi</t>
  </si>
  <si>
    <t>NA8010 Auri-Apgulde-Naudīte</t>
  </si>
  <si>
    <t>NA8011 Brieži-Apgulde</t>
  </si>
  <si>
    <t>NA8012 Apguldes skola-Mazvildas</t>
  </si>
  <si>
    <t>NA8016 Apgulde-Kliģi</t>
  </si>
  <si>
    <t>NA8018 Jaunsesava-Dēliņi-Naudīte</t>
  </si>
  <si>
    <t>Na8002 Krūmiņi-Lejaslīpanti</t>
  </si>
  <si>
    <t>NA8003 Ziedugravas-Ūdenskrātuve-Mačmūrnieki</t>
  </si>
  <si>
    <t>NA8004 Mūrnieki-Ķuburas</t>
  </si>
  <si>
    <t>NA8005 Zirņi-Līdumi</t>
  </si>
  <si>
    <t>NA8008 Smilgas-Selgas-Apguldes dzirnavas</t>
  </si>
  <si>
    <t>NA8014 Slīpi-Lapsiņas</t>
  </si>
  <si>
    <t>NA8015 Sprīdīšu ceļš</t>
  </si>
  <si>
    <t>NA8019 Krūmkalni-Birznieki</t>
  </si>
  <si>
    <t>NA8020 Kursīšu kapi-Bēnes pagasta robeža</t>
  </si>
  <si>
    <t>NA8007_1 Lielie zirņi-Meza kapi</t>
  </si>
  <si>
    <t>NA8013 Apguldes skola-Slīpi</t>
  </si>
  <si>
    <t>NA8017 Medņi-Dambīši</t>
  </si>
  <si>
    <t>NA8021 Aurīši-Rambas</t>
  </si>
  <si>
    <r>
      <t>Dobeles novada Penkules pagasta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</si>
  <si>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PE8424 Ceroņi-Magones</t>
  </si>
  <si>
    <t>PE8428 Aizupji-Liekniņi-Augstkalne</t>
  </si>
  <si>
    <t>PE8430 Liepkalni-Aizupji</t>
  </si>
  <si>
    <t>PE8431 Šoseja-Noras</t>
  </si>
  <si>
    <t>PE8433 Rīti-Cīrulīši</t>
  </si>
  <si>
    <t>PE8401 Brīviņi-Kalnapočas</t>
  </si>
  <si>
    <t>PE8403 Kalna Počas-Dubļi</t>
  </si>
  <si>
    <t>PE8405 Ķeturi-Stūrīši</t>
  </si>
  <si>
    <t>PE8409 Liepzari-Saulstari</t>
  </si>
  <si>
    <t>PE8410 Ābeles-Rožlejas</t>
  </si>
  <si>
    <t>PE8411 Saulgrieži-Ābeļu iela</t>
  </si>
  <si>
    <t>PE8412 Šķutes-Avoti</t>
  </si>
  <si>
    <t>PE8416 Ceļmalas-Bituļi</t>
  </si>
  <si>
    <t>PE8419 Strautiņi-Rozītes</t>
  </si>
  <si>
    <t>PE8419_1 Smukas-Veismaņi</t>
  </si>
  <si>
    <t>PE8421 Šoseja-Sēju kalte</t>
  </si>
  <si>
    <t>PE8425 Laģi-Sietiņi</t>
  </si>
  <si>
    <t>Pe8423 Sējas-Magones</t>
  </si>
  <si>
    <t>PE8426 Ziediņi-Liepkalni</t>
  </si>
  <si>
    <t>PE8427 Aizupji-Vārpas</t>
  </si>
  <si>
    <t>PE8429 Pumpuri-Augstkalne</t>
  </si>
  <si>
    <t>PE8432 Noras-Rūķīši</t>
  </si>
  <si>
    <t>PE8407 Zemgaļi-Māliņi</t>
  </si>
  <si>
    <t>PE8406 Ālave-Eglienas</t>
  </si>
  <si>
    <t>PE8413 Ābeles-Purvaklauciņi</t>
  </si>
  <si>
    <t>PE8414 Purva Klauci;ni-Mazjaunzemji</t>
  </si>
  <si>
    <t>PE8415 Vīksnes-Klauciņas</t>
  </si>
  <si>
    <t>PE8417 Augstkalne-Vārpas</t>
  </si>
  <si>
    <t>PE8418 Silmaļi-Dīķīši</t>
  </si>
  <si>
    <t>PE8420 Drēģeļi-Krogzemji</t>
  </si>
  <si>
    <t>PE8422 Sēju kalte-Sēju kapi</t>
  </si>
  <si>
    <t>PE8404 Supas-Naudīte</t>
  </si>
  <si>
    <t>PE8408 Lielbaldonas-Sunīši</t>
  </si>
  <si>
    <r>
      <t>Dobeles novada Tērvetes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</si>
  <si>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Tērvetes iela</t>
  </si>
  <si>
    <t>TE01 Līdumi-Pasts</t>
  </si>
  <si>
    <t>TE05 Kroņauce-Ružas</t>
  </si>
  <si>
    <t>TE15 Vecās darbnīcas-Kliņgeru krustojums</t>
  </si>
  <si>
    <t>TE16 Lāmiņas-Lieljūgaiņi</t>
  </si>
  <si>
    <t>TE21 Kliņģeru krustojums-Penkules ceļš</t>
  </si>
  <si>
    <t>TE24 Dobeles šoseja-Liesmiņas-Jelgavas šoseja</t>
  </si>
  <si>
    <t>TE47 Pievedceļš Gaismai</t>
  </si>
  <si>
    <t>TE02 Šalkas-Jauntišas</t>
  </si>
  <si>
    <t>TE03 Žiguļi-Skabarži</t>
  </si>
  <si>
    <t>TE06 Jaunās darnīcas-Auces šoseja</t>
  </si>
  <si>
    <t>TE10 Anšķini-Mālzemnieki</t>
  </si>
  <si>
    <t>TE14 Auces šoseja-Annenieki</t>
  </si>
  <si>
    <t>TE22 Jelgavas šoseja-Tērvetes ūdens krātuve</t>
  </si>
  <si>
    <t>TE25 Sanatoriju ceļš</t>
  </si>
  <si>
    <t>TE26 Runči-Klētnieki-Ilgvari</t>
  </si>
  <si>
    <t>TE27 Labrenču ceļš</t>
  </si>
  <si>
    <t>TE28 Penkules ceļš-Tērvetes skola</t>
  </si>
  <si>
    <t>TE29 Krastiņi-Dumpji-Upītes</t>
  </si>
  <si>
    <t>TE30 Klajlauki-Čakši</t>
  </si>
  <si>
    <t>TE31 Gravenieki-Pīlādži-Jelgavas šoseja</t>
  </si>
  <si>
    <t>TE34 Zelmeņi-Krūklēni</t>
  </si>
  <si>
    <t>TE35 Jelgavas šoseja-Avotiņi</t>
  </si>
  <si>
    <t>TE36 Jelgavas šoseja-Atvari</t>
  </si>
  <si>
    <t>TE37 Jelgavas šoseja-Vīksnas</t>
  </si>
  <si>
    <t>TE39 Apguldes ceļš-Gundegas</t>
  </si>
  <si>
    <t>TE40 Rūķi-Galabētas-Sniķeres ceļš</t>
  </si>
  <si>
    <t>TE41 Penkules ceļš-Strautnieki-Rūķi</t>
  </si>
  <si>
    <t>TE43 Apguldes ceļš-Mazdēles-Krievaiņi</t>
  </si>
  <si>
    <t>TE44 Klūnu darbnīcas-Attīrīšanas iekārtas</t>
  </si>
  <si>
    <t>TE07 Dambīši-Kaijas</t>
  </si>
  <si>
    <t>TE08 Zīles-Meirēni-Bušas</t>
  </si>
  <si>
    <t>TE11 Jaunās darbnīcas-Mazšķindeļi</t>
  </si>
  <si>
    <t>TE12 Tišas-Tišu fermas</t>
  </si>
  <si>
    <t>TE13 Dobeles šoseja-bērnudārzs</t>
  </si>
  <si>
    <t>TE17 Klinģeru krustojums-Tērces-Dobeles šoseja</t>
  </si>
  <si>
    <t>TE18 Tērces-Mazkalniņas</t>
  </si>
  <si>
    <t>TE19 Dobeles šoseja-Indrāni</t>
  </si>
  <si>
    <t>TE20 Kliņģeru krustojums-Kliņģeri</t>
  </si>
  <si>
    <t>TE23 Jelgavas šoseja-Rehabilitācijas centrs</t>
  </si>
  <si>
    <t>TE32 Silmači-Dāmnieku DUS</t>
  </si>
  <si>
    <t>TE33 Pīlādži-Attīrīšanas iekārtas</t>
  </si>
  <si>
    <t>TE38 Krūklēni-Vecstēguļi-Dzimtas</t>
  </si>
  <si>
    <t>TE42 Pumpuri-Strautnieki</t>
  </si>
  <si>
    <t>TE04 Aldari-Attīrīšanas ietaises</t>
  </si>
  <si>
    <t>TE09 Īkšķīši-Mālzemnieki</t>
  </si>
  <si>
    <r>
      <t>Dobeles novada Ukru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</si>
  <si>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Druvas iela</t>
  </si>
  <si>
    <t>UK311 Sniķeres centrs-Lapsas</t>
  </si>
  <si>
    <t>UK301 Ukru centrs-Pērles-Putras</t>
  </si>
  <si>
    <t>UK302 Annas-Vīksnas-Druvas</t>
  </si>
  <si>
    <t>UK304 Melauši-Pļaviņas-Stārki</t>
  </si>
  <si>
    <t>UK307 V1109-Lāči-Ziedu sādža</t>
  </si>
  <si>
    <t>UK308 Oši-Sīpiņi-Sprīdīši</t>
  </si>
  <si>
    <t>UK309 Mešķi-Pļaviņas</t>
  </si>
  <si>
    <t>UK310 Baudas-Sniķeres centrs</t>
  </si>
  <si>
    <t>UK313 V1111-Garbas</t>
  </si>
  <si>
    <t>UK303 Annas-Godiņi-Bēnes AC</t>
  </si>
  <si>
    <t>UK305 Vīksnas-Lūlaiši</t>
  </si>
  <si>
    <t>UK306 Zanderi-Meijas</t>
  </si>
  <si>
    <t>UK312 Mežotnes-Ķiberaiši</t>
  </si>
  <si>
    <t>UK318 Putras-Strāči</t>
  </si>
  <si>
    <t>UK319 Līņi-Bitītes</t>
  </si>
  <si>
    <t>UK320 Zari-Liepājnieki</t>
  </si>
  <si>
    <r>
      <t>Dobeles novada Vītiņu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</si>
  <si>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Akadēmijas ielas</t>
  </si>
  <si>
    <t>Buļļu iela</t>
  </si>
  <si>
    <t>VE101 P96-Irbēni-V1119</t>
  </si>
  <si>
    <t>VE102 P96-Namītes-V1119</t>
  </si>
  <si>
    <t>VE103 V1118-Klāvi</t>
  </si>
  <si>
    <t>VE106 Augļu cehs-Ēvarti</t>
  </si>
  <si>
    <t>VE105 P104-Rūķi</t>
  </si>
  <si>
    <t>VE108 Liekaļi-Pūpoli</t>
  </si>
  <si>
    <t>VE109 Klabji-Dūnīši</t>
  </si>
  <si>
    <t>VE110 Rozītes-Namītes</t>
  </si>
  <si>
    <t>VE111 Slavietiņas-(Rūsiņas-Pogas-Mazgailīši)</t>
  </si>
  <si>
    <t>VE112 Pievadceļš uz Cīrulīšiem</t>
  </si>
  <si>
    <t>VE113 Ceļš uz Kļavām</t>
  </si>
  <si>
    <t>VE104 Pūpoli-V1118</t>
  </si>
  <si>
    <r>
      <t>Dobeles novada Vecauces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</si>
  <si>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Lejas iela</t>
  </si>
  <si>
    <t>Pavasara iela</t>
  </si>
  <si>
    <t>VI601 Vītiņi-Galāti-Dzirnavas</t>
  </si>
  <si>
    <t>VI602 Galāti-(Vītiņi-Galāti-Dzirnavas)</t>
  </si>
  <si>
    <t>VI603 V1116-Bungas-(Vītiņi-Galāti-Dzirnavas)</t>
  </si>
  <si>
    <t>VI618 V1117-Losbergi-(Kokmuiža-Lielauce)</t>
  </si>
  <si>
    <t>VI619 Kokmuiža-Lielauce</t>
  </si>
  <si>
    <t>VI620 Kokmuiža-Muižarāji</t>
  </si>
  <si>
    <t>VI605 V1115-Dīleri</t>
  </si>
  <si>
    <t>VI607 P104-Robežnieki</t>
  </si>
  <si>
    <t>VI608 Zariņi-Bulduri</t>
  </si>
  <si>
    <t>VI609 Vītiņi-Kaļķu ceplis</t>
  </si>
  <si>
    <t>VI610 P104-Dūki-Zūšķini</t>
  </si>
  <si>
    <t>VI611 P104-Tipaiņi</t>
  </si>
  <si>
    <t>VI614 P104-Lielvaicēni-Slavietiņas</t>
  </si>
  <si>
    <t>VI616 Laši-V1111</t>
  </si>
  <si>
    <t>VI617 P96-Teseles-Skujas</t>
  </si>
  <si>
    <t>VI622 V1151-Ziemeļi</t>
  </si>
  <si>
    <t>VI604 V1116-Mazvērsīši</t>
  </si>
  <si>
    <t>VI612 Auce-Mucenieki</t>
  </si>
  <si>
    <t>VI623 Vītiņi-Gundegas</t>
  </si>
  <si>
    <t>VI621 V1117-Vīkstrautu kapi</t>
  </si>
  <si>
    <t>VI625 Pagasta ceļš starp Liepu un Ceriņu ielu</t>
  </si>
  <si>
    <t>VI626 Uz Dukātiem</t>
  </si>
  <si>
    <t>VI627 (Kokmuiža-Lielauce)-Purviņi(Uz Gundegām)</t>
  </si>
  <si>
    <t>VI628 Uz Pūpoliem</t>
  </si>
  <si>
    <t>VI629 Muižarāju ceļš</t>
  </si>
  <si>
    <t>VI606 Priedēni-Bēžas</t>
  </si>
  <si>
    <t>VI615 Lielvaicēni-Vaicēju karjers</t>
  </si>
  <si>
    <r>
      <t>Dobeles novada Zebrenes pagasta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</si>
  <si>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ZE9805 Muku ceļš</t>
  </si>
  <si>
    <t>ZE9811 Modri-Stūraiši</t>
  </si>
  <si>
    <t>ZE9803 Grenču ceļš</t>
  </si>
  <si>
    <t>ZE9804 Dainu ceļš</t>
  </si>
  <si>
    <t>ZE9809 Centra ceļš</t>
  </si>
  <si>
    <t>ZE9810 Upes ielas ceļš</t>
  </si>
  <si>
    <t>ZE9806 Peļu ceļš</t>
  </si>
  <si>
    <t>ZE9807 Skujiņu ceļš</t>
  </si>
  <si>
    <t>ZE9812 Meždambju ceļš</t>
  </si>
  <si>
    <t>ZE9813 Ceļš uz atkritumu poligonu</t>
  </si>
  <si>
    <t>PE8402 Kalna Počas-Čaibļi</t>
  </si>
  <si>
    <t>UK314 Laukgaļi-Robežnieki</t>
  </si>
  <si>
    <t>NA8006 Zirņi-Līdumi</t>
  </si>
  <si>
    <t>2.Pielikums</t>
  </si>
  <si>
    <t>3.Pielikums</t>
  </si>
  <si>
    <t>4.Pielikums</t>
  </si>
  <si>
    <t>5.Pielikums</t>
  </si>
  <si>
    <t>6.Pielikums</t>
  </si>
  <si>
    <t>7.Pielikums</t>
  </si>
  <si>
    <t>8.Pielikums</t>
  </si>
  <si>
    <t>9.Pielikums</t>
  </si>
  <si>
    <t>10.Pielikums</t>
  </si>
  <si>
    <t>11.Pielikums</t>
  </si>
  <si>
    <t>12.Pielikums</t>
  </si>
  <si>
    <t>13.Pielikums</t>
  </si>
  <si>
    <t>14.Pielikums</t>
  </si>
  <si>
    <t>15.Pielikums</t>
  </si>
  <si>
    <t>16.Pielikums</t>
  </si>
  <si>
    <t>17.Pielikums</t>
  </si>
  <si>
    <t>18.Pielikums</t>
  </si>
  <si>
    <t>19.Pielikums</t>
  </si>
  <si>
    <t>Ielas Kaķenieku ciemā</t>
  </si>
  <si>
    <t>Ielas Auru ciemā</t>
  </si>
  <si>
    <t>Ielas Gardenes ciemā</t>
  </si>
  <si>
    <t>Ielas Liepziedu ciemā</t>
  </si>
  <si>
    <t>Ielas Lielbērzes ciemā</t>
  </si>
  <si>
    <t>Ielas Bēnē</t>
  </si>
  <si>
    <t>Ielas Miltiņu ciemā</t>
  </si>
  <si>
    <t>Ielas Šķibes ciemā</t>
  </si>
  <si>
    <t>Ielas Bērzē</t>
  </si>
  <si>
    <t>Ielas Jaunbērzē</t>
  </si>
  <si>
    <t>Ielas Ceriņu ciemā</t>
  </si>
  <si>
    <t>Ielas Krimūnās</t>
  </si>
  <si>
    <t>Ielas Akāciju ciemā</t>
  </si>
  <si>
    <t>Ielas Naudītē</t>
  </si>
  <si>
    <t>Ielas Apguldes ciemā</t>
  </si>
  <si>
    <t>Ielas Tērvetē</t>
  </si>
  <si>
    <t>Ielas Ukros</t>
  </si>
  <si>
    <t>Ielas Vecaucē</t>
  </si>
  <si>
    <t>Ielas Vītiņos</t>
  </si>
  <si>
    <t>Ielas Ķeveles ciemā</t>
  </si>
  <si>
    <t>bruģis/grants</t>
  </si>
  <si>
    <t>melnais/bruģis</t>
  </si>
  <si>
    <t>lēmumam Nr.</t>
  </si>
  <si>
    <t>Kopā C klase,km</t>
  </si>
  <si>
    <t>Skolēnu pārv.</t>
  </si>
  <si>
    <t>Kopā C klase km</t>
  </si>
  <si>
    <t xml:space="preserve">Skolēnu pārv. </t>
  </si>
  <si>
    <t>Kopā  D klase ,km</t>
  </si>
  <si>
    <t>Kopā  D klase, km</t>
  </si>
  <si>
    <t>Kopā D klase, km</t>
  </si>
  <si>
    <t>Kopā D klase,km</t>
  </si>
  <si>
    <t>Kopā Cklase, km:</t>
  </si>
  <si>
    <t xml:space="preserve">Kopā D klase, km </t>
  </si>
  <si>
    <r>
      <t>Dobeles novada domes 2026.gada</t>
    </r>
    <r>
      <rPr>
        <i/>
        <sz val="12"/>
        <rFont val="Calibri"/>
        <family val="2"/>
        <charset val="186"/>
        <scheme val="minor"/>
      </rPr>
      <t xml:space="preserve"> 26.marta</t>
    </r>
  </si>
  <si>
    <r>
      <t>Dobeles novada domes 2026.gada</t>
    </r>
    <r>
      <rPr>
        <i/>
        <sz val="12"/>
        <color rgb="FFFF0000"/>
        <rFont val="Calibri"/>
        <family val="2"/>
        <charset val="186"/>
        <scheme val="minor"/>
      </rPr>
      <t xml:space="preserve"> </t>
    </r>
    <r>
      <rPr>
        <i/>
        <sz val="12"/>
        <rFont val="Calibri"/>
        <family val="2"/>
        <charset val="186"/>
        <scheme val="minor"/>
      </rPr>
      <t>26.marta</t>
    </r>
  </si>
  <si>
    <t>Dobeles novada domes 2026.gada 26.marta</t>
  </si>
  <si>
    <t>BN212 Rūsas-Krūškalne-Tīrumnieki (0.00 -0.500 km)</t>
  </si>
  <si>
    <t>BN212 Rūsas-Krūškalne-Tīrumnieki (0.500 - 4.830 km)</t>
  </si>
  <si>
    <t>BN210 Grūdi-Kukuri (1.250 - 2.860 km)</t>
  </si>
  <si>
    <t>BN210 Grūdi-Kukuri (0.00 - 1.250 km)</t>
  </si>
  <si>
    <t>BI5405 Skolas ceļš (0.000 - 0.440 km )</t>
  </si>
  <si>
    <t>BI5405 Skolas ceļš (0.440 - 1.410 km)</t>
  </si>
  <si>
    <t>IL502 V1128-Grauči-V1121 (0.000 - 3.220 km)</t>
  </si>
  <si>
    <t>IL502 V1128-Grauči-V1121 (3.220 - 5.720 km)</t>
  </si>
  <si>
    <t>TE45 Lakstīgalas-Gaismas-Dūņu Triņi (0.000 - 1.170 km)</t>
  </si>
  <si>
    <t>TE45 Lakstīgalas-Gaismas-Dūņu Triņi (1.170 - 3.400 km)</t>
  </si>
  <si>
    <t>ZE9801 Papardes ceļš (2.300 - 5.800 km)</t>
  </si>
  <si>
    <t>ZE9801 Papardes ceļš (0.000  - 2.300 km)</t>
  </si>
  <si>
    <t>ZE9802 Mālkalnu ceļš (1.800 - 3.560 km)</t>
  </si>
  <si>
    <t>ZE9802 Mālkalnu ceļš (0.000 - 1.800 km)</t>
  </si>
  <si>
    <t>ZE9808 Berku ceļš (0.000 - 2.530 km)</t>
  </si>
  <si>
    <t>ZE9808 Berku ceļš (2.530 - 14.940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</si>
</sst>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186"/>
      <scheme val="minor"/>
    </font>
    <font>
      <i/>
      <sz val="12"/>
      <color rgb="FFFF0000"/>
      <name val="Calibri"/>
      <family val="2"/>
      <charset val="186"/>
      <scheme val="minor"/>
    </font>
    <font>
      <b/>
      <u/>
      <sz val="14"/>
      <color theme="1"/>
      <name val="Calibri"/>
      <family val="2"/>
      <charset val="186"/>
      <scheme val="minor"/>
    </font>
    <font>
      <b/>
      <i/>
      <u/>
      <sz val="14"/>
      <color theme="1"/>
      <name val="Calibri"/>
      <family val="2"/>
      <charset val="186"/>
      <scheme val="minor"/>
    </font>
    <font>
      <i/>
      <sz val="12"/>
      <name val="Calibri"/>
      <family val="2"/>
      <charset val="186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4" borderId="1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0" borderId="3" xfId="0" quotePrefix="1" applyNumberFormat="1" applyFont="1" applyBorder="1" applyAlignment="1">
      <alignment horizontal="center" vertical="center"/>
    </xf>
    <xf numFmtId="164" fontId="0" fillId="0" borderId="0" xfId="0" applyNumberFormat="1"/>
    <xf numFmtId="0" fontId="0" fillId="5" borderId="0" xfId="0" applyFill="1"/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0" fillId="3" borderId="0" xfId="0" applyFill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>
      <alignment horizontal="center" vertical="center"/>
    </xf>
    <xf numFmtId="164" fontId="1" fillId="4" borderId="10" xfId="0" applyNumberFormat="1" applyFont="1" applyFill="1" applyBorder="1" applyAlignment="1">
      <alignment horizontal="center" vertical="center"/>
    </xf>
    <xf numFmtId="164" fontId="1" fillId="4" borderId="11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1" fillId="4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1" fillId="4" borderId="9" xfId="0" applyFont="1" applyFill="1" applyBorder="1" applyAlignment="1">
      <alignment horizontal="right" vertical="center"/>
    </xf>
    <xf numFmtId="0" fontId="1" fillId="4" borderId="10" xfId="0" applyFont="1" applyFill="1" applyBorder="1" applyAlignment="1">
      <alignment horizontal="right" vertical="center"/>
    </xf>
    <xf numFmtId="0" fontId="1" fillId="4" borderId="11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workbookViewId="0">
      <selection activeCell="F45" sqref="F45"/>
    </sheetView>
  </sheetViews>
  <sheetFormatPr defaultRowHeight="15.6" x14ac:dyDescent="0.3"/>
  <cols>
    <col min="1" max="1" width="8.88671875" style="10"/>
    <col min="2" max="2" width="40" style="11" customWidth="1"/>
    <col min="3" max="3" width="12.554687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0</v>
      </c>
      <c r="B1" s="27"/>
      <c r="C1" s="27"/>
      <c r="D1" s="27"/>
      <c r="E1" s="27"/>
      <c r="F1" s="27"/>
      <c r="G1" s="27"/>
    </row>
    <row r="2" spans="1:7" x14ac:dyDescent="0.3">
      <c r="A2" s="42" t="s">
        <v>677</v>
      </c>
      <c r="B2" s="42"/>
      <c r="C2" s="42"/>
      <c r="D2" s="42"/>
      <c r="E2" s="42"/>
      <c r="F2" s="42"/>
      <c r="G2" s="42"/>
    </row>
    <row r="3" spans="1:7" x14ac:dyDescent="0.3">
      <c r="A3" s="27" t="s">
        <v>664</v>
      </c>
      <c r="B3" s="27"/>
      <c r="C3" s="27"/>
      <c r="D3" s="27"/>
      <c r="E3" s="27"/>
      <c r="F3" s="27"/>
      <c r="G3" s="27"/>
    </row>
    <row r="4" spans="1:7" ht="14.4" x14ac:dyDescent="0.3">
      <c r="A4" s="28" t="s">
        <v>52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43" t="s">
        <v>642</v>
      </c>
      <c r="B10" s="43"/>
      <c r="C10" s="43"/>
      <c r="D10" s="43"/>
      <c r="E10" s="43"/>
      <c r="F10" s="43"/>
      <c r="G10" s="43"/>
    </row>
    <row r="11" spans="1:7" ht="31.2" x14ac:dyDescent="0.3">
      <c r="A11" s="6">
        <v>1</v>
      </c>
      <c r="B11" s="9" t="s">
        <v>4</v>
      </c>
      <c r="C11" s="7">
        <v>0.64</v>
      </c>
      <c r="D11" s="6" t="s">
        <v>15</v>
      </c>
      <c r="E11" s="8" t="s">
        <v>16</v>
      </c>
      <c r="F11" s="6" t="s">
        <v>18</v>
      </c>
      <c r="G11" s="6" t="s">
        <v>18</v>
      </c>
    </row>
    <row r="12" spans="1:7" ht="31.2" x14ac:dyDescent="0.3">
      <c r="A12" s="6">
        <v>2</v>
      </c>
      <c r="B12" s="9" t="s">
        <v>5</v>
      </c>
      <c r="C12" s="7">
        <v>0.22500000000000001</v>
      </c>
      <c r="D12" s="6" t="s">
        <v>15</v>
      </c>
      <c r="E12" s="8" t="s">
        <v>17</v>
      </c>
      <c r="F12" s="6" t="s">
        <v>19</v>
      </c>
      <c r="G12" s="6" t="s">
        <v>19</v>
      </c>
    </row>
    <row r="13" spans="1:7" ht="31.2" x14ac:dyDescent="0.3">
      <c r="A13" s="6">
        <v>3</v>
      </c>
      <c r="B13" s="9" t="s">
        <v>6</v>
      </c>
      <c r="C13" s="7">
        <v>0.92</v>
      </c>
      <c r="D13" s="6" t="s">
        <v>15</v>
      </c>
      <c r="E13" s="8" t="s">
        <v>17</v>
      </c>
      <c r="F13" s="6" t="s">
        <v>19</v>
      </c>
      <c r="G13" s="6" t="s">
        <v>19</v>
      </c>
    </row>
    <row r="14" spans="1:7" ht="31.2" x14ac:dyDescent="0.3">
      <c r="A14" s="6">
        <v>4</v>
      </c>
      <c r="B14" s="9" t="s">
        <v>7</v>
      </c>
      <c r="C14" s="7">
        <v>0.52500000000000002</v>
      </c>
      <c r="D14" s="6" t="s">
        <v>15</v>
      </c>
      <c r="E14" s="8" t="s">
        <v>17</v>
      </c>
      <c r="F14" s="6" t="s">
        <v>19</v>
      </c>
      <c r="G14" s="6" t="s">
        <v>19</v>
      </c>
    </row>
    <row r="15" spans="1:7" x14ac:dyDescent="0.3">
      <c r="A15" s="35" t="s">
        <v>21</v>
      </c>
      <c r="B15" s="36"/>
      <c r="C15" s="36"/>
      <c r="D15" s="36"/>
      <c r="E15" s="36"/>
      <c r="F15" s="36"/>
      <c r="G15" s="37"/>
    </row>
    <row r="16" spans="1:7" ht="31.2" x14ac:dyDescent="0.3">
      <c r="A16" s="6">
        <v>5</v>
      </c>
      <c r="B16" s="9" t="s">
        <v>24</v>
      </c>
      <c r="C16" s="7">
        <v>6.88</v>
      </c>
      <c r="D16" s="6" t="s">
        <v>22</v>
      </c>
      <c r="E16" s="8" t="s">
        <v>16</v>
      </c>
      <c r="F16" s="6" t="s">
        <v>18</v>
      </c>
      <c r="G16" s="6" t="s">
        <v>18</v>
      </c>
    </row>
    <row r="17" spans="1:8" ht="31.2" x14ac:dyDescent="0.3">
      <c r="A17" s="6">
        <v>6</v>
      </c>
      <c r="B17" s="9" t="s">
        <v>23</v>
      </c>
      <c r="C17" s="7">
        <v>2.21</v>
      </c>
      <c r="D17" s="6" t="s">
        <v>25</v>
      </c>
      <c r="E17" s="8" t="s">
        <v>16</v>
      </c>
      <c r="F17" s="6" t="s">
        <v>18</v>
      </c>
      <c r="G17" s="6" t="s">
        <v>18</v>
      </c>
    </row>
    <row r="18" spans="1:8" x14ac:dyDescent="0.3">
      <c r="A18" s="35" t="s">
        <v>13</v>
      </c>
      <c r="B18" s="36"/>
      <c r="C18" s="36"/>
      <c r="D18" s="36"/>
      <c r="E18" s="36"/>
      <c r="F18" s="36"/>
      <c r="G18" s="37"/>
    </row>
    <row r="19" spans="1:8" ht="31.2" x14ac:dyDescent="0.3">
      <c r="A19" s="6">
        <v>7</v>
      </c>
      <c r="B19" s="9" t="s">
        <v>20</v>
      </c>
      <c r="C19" s="7">
        <v>2.54</v>
      </c>
      <c r="D19" s="6" t="s">
        <v>25</v>
      </c>
      <c r="E19" s="8" t="s">
        <v>16</v>
      </c>
      <c r="F19" s="6" t="s">
        <v>18</v>
      </c>
      <c r="G19" s="6" t="s">
        <v>18</v>
      </c>
    </row>
    <row r="20" spans="1:8" ht="31.2" x14ac:dyDescent="0.3">
      <c r="A20" s="6">
        <v>8</v>
      </c>
      <c r="B20" s="9" t="s">
        <v>26</v>
      </c>
      <c r="C20" s="7">
        <v>2.88</v>
      </c>
      <c r="D20" s="6" t="s">
        <v>22</v>
      </c>
      <c r="E20" s="8" t="s">
        <v>16</v>
      </c>
      <c r="F20" s="6" t="s">
        <v>18</v>
      </c>
      <c r="G20" s="6" t="s">
        <v>18</v>
      </c>
    </row>
    <row r="21" spans="1:8" ht="31.2" x14ac:dyDescent="0.3">
      <c r="A21" s="6">
        <v>9</v>
      </c>
      <c r="B21" s="9" t="s">
        <v>27</v>
      </c>
      <c r="C21" s="7">
        <v>2.17</v>
      </c>
      <c r="D21" s="6" t="s">
        <v>22</v>
      </c>
      <c r="E21" s="8" t="s">
        <v>16</v>
      </c>
      <c r="F21" s="6" t="s">
        <v>18</v>
      </c>
      <c r="G21" s="6" t="s">
        <v>18</v>
      </c>
    </row>
    <row r="22" spans="1:8" x14ac:dyDescent="0.3">
      <c r="A22" s="6">
        <v>10</v>
      </c>
      <c r="B22" s="44" t="s">
        <v>28</v>
      </c>
      <c r="C22" s="45">
        <v>0.44</v>
      </c>
      <c r="D22" s="46" t="s">
        <v>22</v>
      </c>
      <c r="E22" s="47" t="s">
        <v>666</v>
      </c>
      <c r="F22" s="46" t="s">
        <v>19</v>
      </c>
      <c r="G22" s="46" t="s">
        <v>19</v>
      </c>
    </row>
    <row r="23" spans="1:8" ht="31.2" x14ac:dyDescent="0.3">
      <c r="A23" s="6">
        <v>11</v>
      </c>
      <c r="B23" s="9" t="s">
        <v>29</v>
      </c>
      <c r="C23" s="7">
        <v>0.32</v>
      </c>
      <c r="D23" s="6" t="s">
        <v>662</v>
      </c>
      <c r="E23" s="8" t="s">
        <v>16</v>
      </c>
      <c r="F23" s="6" t="s">
        <v>18</v>
      </c>
      <c r="G23" s="6" t="s">
        <v>18</v>
      </c>
    </row>
    <row r="24" spans="1:8" ht="31.2" x14ac:dyDescent="0.3">
      <c r="A24" s="6">
        <v>12</v>
      </c>
      <c r="B24" s="9" t="s">
        <v>30</v>
      </c>
      <c r="C24" s="7">
        <v>1.26</v>
      </c>
      <c r="D24" s="6" t="s">
        <v>22</v>
      </c>
      <c r="E24" s="8" t="s">
        <v>16</v>
      </c>
      <c r="F24" s="6" t="s">
        <v>18</v>
      </c>
      <c r="G24" s="6" t="s">
        <v>18</v>
      </c>
    </row>
    <row r="25" spans="1:8" x14ac:dyDescent="0.3">
      <c r="A25" s="6">
        <v>13</v>
      </c>
      <c r="B25" s="44" t="s">
        <v>31</v>
      </c>
      <c r="C25" s="45">
        <v>0.13</v>
      </c>
      <c r="D25" s="46" t="s">
        <v>22</v>
      </c>
      <c r="E25" s="47" t="s">
        <v>666</v>
      </c>
      <c r="F25" s="46" t="s">
        <v>19</v>
      </c>
      <c r="G25" s="46" t="s">
        <v>19</v>
      </c>
      <c r="H25" s="48"/>
    </row>
    <row r="26" spans="1:8" ht="31.2" x14ac:dyDescent="0.3">
      <c r="A26" s="6">
        <v>14</v>
      </c>
      <c r="B26" s="9" t="s">
        <v>32</v>
      </c>
      <c r="C26" s="7">
        <v>1.47</v>
      </c>
      <c r="D26" s="6" t="s">
        <v>22</v>
      </c>
      <c r="E26" s="8" t="s">
        <v>16</v>
      </c>
      <c r="F26" s="6" t="s">
        <v>18</v>
      </c>
      <c r="G26" s="6" t="s">
        <v>18</v>
      </c>
    </row>
    <row r="27" spans="1:8" ht="31.2" x14ac:dyDescent="0.3">
      <c r="A27" s="6">
        <v>15</v>
      </c>
      <c r="B27" s="9" t="s">
        <v>33</v>
      </c>
      <c r="C27" s="7">
        <v>3.48</v>
      </c>
      <c r="D27" s="6" t="s">
        <v>22</v>
      </c>
      <c r="E27" s="8" t="s">
        <v>16</v>
      </c>
      <c r="F27" s="6" t="s">
        <v>18</v>
      </c>
      <c r="G27" s="6" t="s">
        <v>18</v>
      </c>
    </row>
    <row r="28" spans="1:8" ht="31.2" x14ac:dyDescent="0.3">
      <c r="A28" s="6">
        <v>16</v>
      </c>
      <c r="B28" s="9" t="s">
        <v>34</v>
      </c>
      <c r="C28" s="7">
        <v>0.31</v>
      </c>
      <c r="D28" s="6" t="s">
        <v>22</v>
      </c>
      <c r="E28" s="8" t="s">
        <v>16</v>
      </c>
      <c r="F28" s="6" t="s">
        <v>18</v>
      </c>
      <c r="G28" s="6" t="s">
        <v>18</v>
      </c>
    </row>
    <row r="29" spans="1:8" ht="31.2" x14ac:dyDescent="0.3">
      <c r="A29" s="6">
        <v>17</v>
      </c>
      <c r="B29" s="9" t="s">
        <v>35</v>
      </c>
      <c r="C29" s="7">
        <v>4.92</v>
      </c>
      <c r="D29" s="6" t="s">
        <v>22</v>
      </c>
      <c r="E29" s="8" t="s">
        <v>16</v>
      </c>
      <c r="F29" s="6" t="s">
        <v>18</v>
      </c>
      <c r="G29" s="6" t="s">
        <v>18</v>
      </c>
    </row>
    <row r="30" spans="1:8" ht="31.2" x14ac:dyDescent="0.3">
      <c r="A30" s="6">
        <v>18</v>
      </c>
      <c r="B30" s="9" t="s">
        <v>36</v>
      </c>
      <c r="C30" s="7">
        <v>0.22</v>
      </c>
      <c r="D30" s="6" t="s">
        <v>22</v>
      </c>
      <c r="E30" s="8" t="s">
        <v>16</v>
      </c>
      <c r="F30" s="6" t="s">
        <v>18</v>
      </c>
      <c r="G30" s="6" t="s">
        <v>18</v>
      </c>
    </row>
    <row r="31" spans="1:8" ht="31.2" x14ac:dyDescent="0.3">
      <c r="A31" s="6">
        <v>19</v>
      </c>
      <c r="B31" s="9" t="s">
        <v>37</v>
      </c>
      <c r="C31" s="7">
        <v>2.5</v>
      </c>
      <c r="D31" s="6" t="s">
        <v>22</v>
      </c>
      <c r="E31" s="8" t="s">
        <v>16</v>
      </c>
      <c r="F31" s="6" t="s">
        <v>18</v>
      </c>
      <c r="G31" s="6" t="s">
        <v>18</v>
      </c>
    </row>
    <row r="32" spans="1:8" ht="31.2" x14ac:dyDescent="0.3">
      <c r="A32" s="6">
        <v>20</v>
      </c>
      <c r="B32" s="9" t="s">
        <v>38</v>
      </c>
      <c r="C32" s="7">
        <v>0.84</v>
      </c>
      <c r="D32" s="6" t="s">
        <v>22</v>
      </c>
      <c r="E32" s="8" t="s">
        <v>16</v>
      </c>
      <c r="F32" s="6" t="s">
        <v>18</v>
      </c>
      <c r="G32" s="6" t="s">
        <v>18</v>
      </c>
    </row>
    <row r="33" spans="1:7" ht="31.2" x14ac:dyDescent="0.3">
      <c r="A33" s="6">
        <v>21</v>
      </c>
      <c r="B33" s="9" t="s">
        <v>39</v>
      </c>
      <c r="C33" s="7">
        <v>3.34</v>
      </c>
      <c r="D33" s="6" t="s">
        <v>22</v>
      </c>
      <c r="E33" s="8" t="s">
        <v>16</v>
      </c>
      <c r="F33" s="6" t="s">
        <v>18</v>
      </c>
      <c r="G33" s="6" t="s">
        <v>18</v>
      </c>
    </row>
    <row r="34" spans="1:7" ht="31.2" x14ac:dyDescent="0.3">
      <c r="A34" s="6">
        <v>22</v>
      </c>
      <c r="B34" s="9" t="s">
        <v>40</v>
      </c>
      <c r="C34" s="7">
        <v>0.92</v>
      </c>
      <c r="D34" s="6" t="s">
        <v>22</v>
      </c>
      <c r="E34" s="8" t="s">
        <v>16</v>
      </c>
      <c r="F34" s="6" t="s">
        <v>18</v>
      </c>
      <c r="G34" s="6" t="s">
        <v>18</v>
      </c>
    </row>
    <row r="35" spans="1:7" x14ac:dyDescent="0.3">
      <c r="A35" s="38" t="s">
        <v>41</v>
      </c>
      <c r="B35" s="39"/>
      <c r="C35" s="39"/>
      <c r="D35" s="39"/>
      <c r="E35" s="39"/>
      <c r="F35" s="39"/>
      <c r="G35" s="40"/>
    </row>
    <row r="36" spans="1:7" ht="31.2" x14ac:dyDescent="0.3">
      <c r="A36" s="6">
        <v>23</v>
      </c>
      <c r="B36" s="9" t="s">
        <v>42</v>
      </c>
      <c r="C36" s="7">
        <v>0.25</v>
      </c>
      <c r="D36" s="6" t="s">
        <v>15</v>
      </c>
      <c r="E36" s="8" t="s">
        <v>17</v>
      </c>
      <c r="F36" s="6" t="s">
        <v>19</v>
      </c>
      <c r="G36" s="6" t="s">
        <v>19</v>
      </c>
    </row>
    <row r="37" spans="1:7" ht="31.2" x14ac:dyDescent="0.3">
      <c r="A37" s="6">
        <v>24</v>
      </c>
      <c r="B37" s="9" t="s">
        <v>43</v>
      </c>
      <c r="C37" s="7">
        <v>0.37</v>
      </c>
      <c r="D37" s="6" t="s">
        <v>22</v>
      </c>
      <c r="E37" s="8" t="s">
        <v>16</v>
      </c>
      <c r="F37" s="6" t="s">
        <v>18</v>
      </c>
      <c r="G37" s="6" t="s">
        <v>18</v>
      </c>
    </row>
    <row r="38" spans="1:7" ht="31.2" x14ac:dyDescent="0.3">
      <c r="A38" s="6">
        <v>25</v>
      </c>
      <c r="B38" s="9" t="s">
        <v>44</v>
      </c>
      <c r="C38" s="7">
        <v>0.8</v>
      </c>
      <c r="D38" s="6" t="s">
        <v>22</v>
      </c>
      <c r="E38" s="8" t="s">
        <v>16</v>
      </c>
      <c r="F38" s="6" t="s">
        <v>18</v>
      </c>
      <c r="G38" s="6" t="s">
        <v>18</v>
      </c>
    </row>
    <row r="39" spans="1:7" ht="31.2" x14ac:dyDescent="0.3">
      <c r="A39" s="6">
        <v>26</v>
      </c>
      <c r="B39" s="9" t="s">
        <v>45</v>
      </c>
      <c r="C39" s="7">
        <v>1.01</v>
      </c>
      <c r="D39" s="6" t="s">
        <v>22</v>
      </c>
      <c r="E39" s="8" t="s">
        <v>16</v>
      </c>
      <c r="F39" s="6" t="s">
        <v>18</v>
      </c>
      <c r="G39" s="6" t="s">
        <v>18</v>
      </c>
    </row>
    <row r="40" spans="1:7" ht="31.2" x14ac:dyDescent="0.3">
      <c r="A40" s="6">
        <v>27</v>
      </c>
      <c r="B40" s="9" t="s">
        <v>46</v>
      </c>
      <c r="C40" s="7">
        <v>0.46</v>
      </c>
      <c r="D40" s="6" t="s">
        <v>22</v>
      </c>
      <c r="E40" s="8" t="s">
        <v>16</v>
      </c>
      <c r="F40" s="6" t="s">
        <v>18</v>
      </c>
      <c r="G40" s="6" t="s">
        <v>18</v>
      </c>
    </row>
    <row r="41" spans="1:7" ht="31.2" x14ac:dyDescent="0.3">
      <c r="A41" s="6">
        <v>28</v>
      </c>
      <c r="B41" s="9" t="s">
        <v>47</v>
      </c>
      <c r="C41" s="7">
        <v>0.4</v>
      </c>
      <c r="D41" s="6" t="s">
        <v>22</v>
      </c>
      <c r="E41" s="8" t="s">
        <v>16</v>
      </c>
      <c r="F41" s="6" t="s">
        <v>18</v>
      </c>
      <c r="G41" s="6" t="s">
        <v>18</v>
      </c>
    </row>
    <row r="42" spans="1:7" ht="31.2" x14ac:dyDescent="0.3">
      <c r="A42" s="6">
        <v>29</v>
      </c>
      <c r="B42" s="9" t="s">
        <v>48</v>
      </c>
      <c r="C42" s="7">
        <v>0.19</v>
      </c>
      <c r="D42" s="6" t="s">
        <v>22</v>
      </c>
      <c r="E42" s="8" t="s">
        <v>16</v>
      </c>
      <c r="F42" s="6" t="s">
        <v>18</v>
      </c>
      <c r="G42" s="6" t="s">
        <v>18</v>
      </c>
    </row>
    <row r="43" spans="1:7" x14ac:dyDescent="0.3">
      <c r="A43" s="41" t="s">
        <v>51</v>
      </c>
      <c r="B43" s="41"/>
      <c r="C43" s="41"/>
      <c r="D43" s="41"/>
      <c r="E43" s="41"/>
      <c r="F43" s="7">
        <f>SUM(C12:C14,C22,C25,C36)</f>
        <v>2.4899999999999998</v>
      </c>
      <c r="G43" s="7">
        <f>F43</f>
        <v>2.4899999999999998</v>
      </c>
    </row>
    <row r="44" spans="1:7" x14ac:dyDescent="0.3">
      <c r="A44" s="41" t="s">
        <v>49</v>
      </c>
      <c r="B44" s="41"/>
      <c r="C44" s="41"/>
      <c r="D44" s="41"/>
      <c r="E44" s="41"/>
      <c r="F44" s="7">
        <f>SUM(C11,C16:C17,C19:C21,C23:C24,C26:C34,C37:C42)</f>
        <v>40.129999999999995</v>
      </c>
      <c r="G44" s="7">
        <f>F44</f>
        <v>40.129999999999995</v>
      </c>
    </row>
    <row r="45" spans="1:7" x14ac:dyDescent="0.3">
      <c r="A45" s="41" t="s">
        <v>50</v>
      </c>
      <c r="B45" s="41"/>
      <c r="C45" s="41"/>
      <c r="D45" s="41"/>
      <c r="E45" s="41"/>
      <c r="F45" s="7">
        <f>SUM(F43:F44)</f>
        <v>42.62</v>
      </c>
      <c r="G45" s="7">
        <f>F45</f>
        <v>42.62</v>
      </c>
    </row>
  </sheetData>
  <mergeCells count="17">
    <mergeCell ref="A45:E45"/>
    <mergeCell ref="A15:G15"/>
    <mergeCell ref="A18:G18"/>
    <mergeCell ref="A35:G35"/>
    <mergeCell ref="A43:E43"/>
    <mergeCell ref="A44:E44"/>
    <mergeCell ref="A1:G1"/>
    <mergeCell ref="A2:G2"/>
    <mergeCell ref="A3:G3"/>
    <mergeCell ref="A10:G10"/>
    <mergeCell ref="A4:G7"/>
    <mergeCell ref="F8:G8"/>
    <mergeCell ref="E8:E9"/>
    <mergeCell ref="D8:D9"/>
    <mergeCell ref="C8:C9"/>
    <mergeCell ref="B8:B9"/>
    <mergeCell ref="A8:A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77879-D508-4413-BF7F-8DBE6E487DA2}">
  <dimension ref="A1:G60"/>
  <sheetViews>
    <sheetView workbookViewId="0">
      <selection activeCell="H59" sqref="H59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632</v>
      </c>
      <c r="B1" s="27"/>
      <c r="C1" s="27"/>
      <c r="D1" s="27"/>
      <c r="E1" s="27"/>
      <c r="F1" s="27"/>
      <c r="G1" s="27"/>
    </row>
    <row r="2" spans="1:7" x14ac:dyDescent="0.3">
      <c r="A2" s="27" t="s">
        <v>675</v>
      </c>
      <c r="B2" s="27"/>
      <c r="C2" s="27"/>
      <c r="D2" s="27"/>
      <c r="E2" s="27"/>
      <c r="F2" s="27"/>
      <c r="G2" s="27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349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43" t="s">
        <v>651</v>
      </c>
      <c r="B10" s="43"/>
      <c r="C10" s="43"/>
      <c r="D10" s="43"/>
      <c r="E10" s="43"/>
      <c r="F10" s="43"/>
      <c r="G10" s="43"/>
    </row>
    <row r="11" spans="1:7" ht="31.2" x14ac:dyDescent="0.3">
      <c r="A11" s="6">
        <v>1</v>
      </c>
      <c r="B11" s="9" t="s">
        <v>194</v>
      </c>
      <c r="C11" s="7">
        <v>0.52</v>
      </c>
      <c r="D11" s="6" t="s">
        <v>25</v>
      </c>
      <c r="E11" s="8" t="s">
        <v>17</v>
      </c>
      <c r="F11" s="6" t="s">
        <v>19</v>
      </c>
      <c r="G11" s="6" t="s">
        <v>19</v>
      </c>
    </row>
    <row r="12" spans="1:7" ht="31.2" x14ac:dyDescent="0.3">
      <c r="A12" s="6">
        <v>2</v>
      </c>
      <c r="B12" s="9" t="s">
        <v>350</v>
      </c>
      <c r="C12" s="7">
        <v>0.37</v>
      </c>
      <c r="D12" s="6" t="s">
        <v>15</v>
      </c>
      <c r="E12" s="8" t="s">
        <v>17</v>
      </c>
      <c r="F12" s="6" t="s">
        <v>19</v>
      </c>
      <c r="G12" s="6" t="s">
        <v>19</v>
      </c>
    </row>
    <row r="13" spans="1:7" ht="31.2" x14ac:dyDescent="0.3">
      <c r="A13" s="6">
        <v>3</v>
      </c>
      <c r="B13" s="9" t="s">
        <v>4</v>
      </c>
      <c r="C13" s="7">
        <v>0.17799999999999999</v>
      </c>
      <c r="D13" s="6" t="s">
        <v>15</v>
      </c>
      <c r="E13" s="8" t="s">
        <v>17</v>
      </c>
      <c r="F13" s="6" t="s">
        <v>19</v>
      </c>
      <c r="G13" s="6" t="s">
        <v>19</v>
      </c>
    </row>
    <row r="14" spans="1:7" ht="31.2" x14ac:dyDescent="0.3">
      <c r="A14" s="6">
        <v>4</v>
      </c>
      <c r="B14" s="9" t="s">
        <v>354</v>
      </c>
      <c r="C14" s="7">
        <v>0.21</v>
      </c>
      <c r="D14" s="6" t="s">
        <v>22</v>
      </c>
      <c r="E14" s="8" t="s">
        <v>16</v>
      </c>
      <c r="F14" s="6" t="s">
        <v>18</v>
      </c>
      <c r="G14" s="6" t="s">
        <v>18</v>
      </c>
    </row>
    <row r="15" spans="1:7" ht="31.2" x14ac:dyDescent="0.3">
      <c r="A15" s="6">
        <v>5</v>
      </c>
      <c r="B15" s="9" t="s">
        <v>351</v>
      </c>
      <c r="C15" s="7">
        <v>0.41199999999999998</v>
      </c>
      <c r="D15" s="6" t="s">
        <v>15</v>
      </c>
      <c r="E15" s="8" t="s">
        <v>17</v>
      </c>
      <c r="F15" s="6" t="s">
        <v>19</v>
      </c>
      <c r="G15" s="6" t="s">
        <v>19</v>
      </c>
    </row>
    <row r="16" spans="1:7" ht="31.2" x14ac:dyDescent="0.3">
      <c r="A16" s="6">
        <v>6</v>
      </c>
      <c r="B16" s="9" t="s">
        <v>99</v>
      </c>
      <c r="C16" s="7">
        <v>0.55500000000000005</v>
      </c>
      <c r="D16" s="6" t="s">
        <v>15</v>
      </c>
      <c r="E16" s="8" t="s">
        <v>17</v>
      </c>
      <c r="F16" s="6" t="s">
        <v>19</v>
      </c>
      <c r="G16" s="6" t="s">
        <v>19</v>
      </c>
    </row>
    <row r="17" spans="1:7" ht="31.2" x14ac:dyDescent="0.3">
      <c r="A17" s="6">
        <v>7</v>
      </c>
      <c r="B17" s="9" t="s">
        <v>352</v>
      </c>
      <c r="C17" s="7">
        <v>0.187</v>
      </c>
      <c r="D17" s="6" t="s">
        <v>22</v>
      </c>
      <c r="E17" s="8" t="s">
        <v>16</v>
      </c>
      <c r="F17" s="6" t="s">
        <v>18</v>
      </c>
      <c r="G17" s="6" t="s">
        <v>18</v>
      </c>
    </row>
    <row r="18" spans="1:7" ht="31.2" x14ac:dyDescent="0.3">
      <c r="A18" s="6">
        <v>8</v>
      </c>
      <c r="B18" s="9" t="s">
        <v>353</v>
      </c>
      <c r="C18" s="7">
        <v>5.5E-2</v>
      </c>
      <c r="D18" s="6" t="s">
        <v>22</v>
      </c>
      <c r="E18" s="8" t="s">
        <v>16</v>
      </c>
      <c r="F18" s="6" t="s">
        <v>18</v>
      </c>
      <c r="G18" s="6" t="s">
        <v>18</v>
      </c>
    </row>
    <row r="19" spans="1:7" ht="31.2" x14ac:dyDescent="0.3">
      <c r="A19" s="6">
        <v>9</v>
      </c>
      <c r="B19" s="9" t="s">
        <v>6</v>
      </c>
      <c r="C19" s="7">
        <v>0.30299999999999999</v>
      </c>
      <c r="D19" s="6" t="s">
        <v>25</v>
      </c>
      <c r="E19" s="8" t="s">
        <v>17</v>
      </c>
      <c r="F19" s="6" t="s">
        <v>19</v>
      </c>
      <c r="G19" s="6" t="s">
        <v>19</v>
      </c>
    </row>
    <row r="20" spans="1:7" x14ac:dyDescent="0.3">
      <c r="A20" s="35" t="s">
        <v>21</v>
      </c>
      <c r="B20" s="36"/>
      <c r="C20" s="36"/>
      <c r="D20" s="36"/>
      <c r="E20" s="36"/>
      <c r="F20" s="36"/>
      <c r="G20" s="37"/>
    </row>
    <row r="21" spans="1:7" ht="31.2" x14ac:dyDescent="0.3">
      <c r="A21" s="6">
        <v>10</v>
      </c>
      <c r="B21" s="9" t="s">
        <v>355</v>
      </c>
      <c r="C21" s="7">
        <v>2.1</v>
      </c>
      <c r="D21" s="6" t="s">
        <v>22</v>
      </c>
      <c r="E21" s="8" t="s">
        <v>16</v>
      </c>
      <c r="F21" s="6" t="s">
        <v>18</v>
      </c>
      <c r="G21" s="6" t="s">
        <v>18</v>
      </c>
    </row>
    <row r="22" spans="1:7" x14ac:dyDescent="0.3">
      <c r="A22" s="35" t="s">
        <v>13</v>
      </c>
      <c r="B22" s="36"/>
      <c r="C22" s="36"/>
      <c r="D22" s="36"/>
      <c r="E22" s="36"/>
      <c r="F22" s="36"/>
      <c r="G22" s="37"/>
    </row>
    <row r="23" spans="1:7" ht="31.2" x14ac:dyDescent="0.3">
      <c r="A23" s="6">
        <v>11</v>
      </c>
      <c r="B23" s="9" t="s">
        <v>356</v>
      </c>
      <c r="C23" s="7">
        <v>1.28</v>
      </c>
      <c r="D23" s="6" t="s">
        <v>25</v>
      </c>
      <c r="E23" s="8" t="s">
        <v>16</v>
      </c>
      <c r="F23" s="6" t="s">
        <v>18</v>
      </c>
      <c r="G23" s="6" t="s">
        <v>18</v>
      </c>
    </row>
    <row r="24" spans="1:7" ht="31.2" x14ac:dyDescent="0.3">
      <c r="A24" s="6">
        <v>12</v>
      </c>
      <c r="B24" s="9" t="s">
        <v>357</v>
      </c>
      <c r="C24" s="7">
        <v>0.67</v>
      </c>
      <c r="D24" s="6" t="s">
        <v>22</v>
      </c>
      <c r="E24" s="8" t="s">
        <v>16</v>
      </c>
      <c r="F24" s="6" t="s">
        <v>18</v>
      </c>
      <c r="G24" s="6" t="s">
        <v>18</v>
      </c>
    </row>
    <row r="25" spans="1:7" ht="31.2" x14ac:dyDescent="0.3">
      <c r="A25" s="6">
        <v>13</v>
      </c>
      <c r="B25" s="9" t="s">
        <v>358</v>
      </c>
      <c r="C25" s="7">
        <v>1.0900000000000001</v>
      </c>
      <c r="D25" s="6" t="s">
        <v>22</v>
      </c>
      <c r="E25" s="8" t="s">
        <v>16</v>
      </c>
      <c r="F25" s="6" t="s">
        <v>18</v>
      </c>
      <c r="G25" s="6" t="s">
        <v>18</v>
      </c>
    </row>
    <row r="26" spans="1:7" ht="31.2" x14ac:dyDescent="0.3">
      <c r="A26" s="6">
        <v>14</v>
      </c>
      <c r="B26" s="9" t="s">
        <v>359</v>
      </c>
      <c r="C26" s="7">
        <v>0.39</v>
      </c>
      <c r="D26" s="6" t="s">
        <v>22</v>
      </c>
      <c r="E26" s="8" t="s">
        <v>16</v>
      </c>
      <c r="F26" s="6" t="s">
        <v>18</v>
      </c>
      <c r="G26" s="6" t="s">
        <v>18</v>
      </c>
    </row>
    <row r="27" spans="1:7" x14ac:dyDescent="0.3">
      <c r="A27" s="6">
        <v>15</v>
      </c>
      <c r="B27" s="23" t="s">
        <v>360</v>
      </c>
      <c r="C27" s="7">
        <v>0.94</v>
      </c>
      <c r="D27" s="6" t="s">
        <v>22</v>
      </c>
      <c r="E27" s="8" t="s">
        <v>666</v>
      </c>
      <c r="F27" s="6" t="s">
        <v>19</v>
      </c>
      <c r="G27" s="6" t="s">
        <v>19</v>
      </c>
    </row>
    <row r="28" spans="1:7" ht="31.2" x14ac:dyDescent="0.3">
      <c r="A28" s="6">
        <v>16</v>
      </c>
      <c r="B28" s="9" t="s">
        <v>372</v>
      </c>
      <c r="C28" s="7">
        <v>1.91</v>
      </c>
      <c r="D28" s="6" t="s">
        <v>22</v>
      </c>
      <c r="E28" s="8" t="s">
        <v>16</v>
      </c>
      <c r="F28" s="6" t="s">
        <v>18</v>
      </c>
      <c r="G28" s="6" t="s">
        <v>18</v>
      </c>
    </row>
    <row r="29" spans="1:7" ht="31.2" x14ac:dyDescent="0.3">
      <c r="A29" s="6">
        <v>17</v>
      </c>
      <c r="B29" s="9" t="s">
        <v>361</v>
      </c>
      <c r="C29" s="7">
        <v>3.42</v>
      </c>
      <c r="D29" s="6" t="s">
        <v>22</v>
      </c>
      <c r="E29" s="8" t="s">
        <v>16</v>
      </c>
      <c r="F29" s="6" t="s">
        <v>18</v>
      </c>
      <c r="G29" s="6" t="s">
        <v>18</v>
      </c>
    </row>
    <row r="30" spans="1:7" ht="31.2" x14ac:dyDescent="0.3">
      <c r="A30" s="6">
        <v>18</v>
      </c>
      <c r="B30" s="9" t="s">
        <v>362</v>
      </c>
      <c r="C30" s="7">
        <v>0.97</v>
      </c>
      <c r="D30" s="6" t="s">
        <v>22</v>
      </c>
      <c r="E30" s="8" t="s">
        <v>16</v>
      </c>
      <c r="F30" s="6" t="s">
        <v>18</v>
      </c>
      <c r="G30" s="6" t="s">
        <v>18</v>
      </c>
    </row>
    <row r="31" spans="1:7" x14ac:dyDescent="0.3">
      <c r="A31" s="6">
        <v>19</v>
      </c>
      <c r="B31" s="23" t="s">
        <v>363</v>
      </c>
      <c r="C31" s="7">
        <v>2.97</v>
      </c>
      <c r="D31" s="6" t="s">
        <v>22</v>
      </c>
      <c r="E31" s="8" t="s">
        <v>666</v>
      </c>
      <c r="F31" s="6" t="s">
        <v>19</v>
      </c>
      <c r="G31" s="6" t="s">
        <v>19</v>
      </c>
    </row>
    <row r="32" spans="1:7" x14ac:dyDescent="0.3">
      <c r="A32" s="6">
        <v>20</v>
      </c>
      <c r="B32" s="23" t="s">
        <v>364</v>
      </c>
      <c r="C32" s="7">
        <v>1.36</v>
      </c>
      <c r="D32" s="6" t="s">
        <v>22</v>
      </c>
      <c r="E32" s="8" t="s">
        <v>666</v>
      </c>
      <c r="F32" s="6" t="s">
        <v>19</v>
      </c>
      <c r="G32" s="6" t="s">
        <v>19</v>
      </c>
    </row>
    <row r="33" spans="1:7" ht="31.2" x14ac:dyDescent="0.3">
      <c r="A33" s="6">
        <v>21</v>
      </c>
      <c r="B33" s="9" t="s">
        <v>365</v>
      </c>
      <c r="C33" s="7">
        <v>3.23</v>
      </c>
      <c r="D33" s="6" t="s">
        <v>22</v>
      </c>
      <c r="E33" s="8" t="s">
        <v>16</v>
      </c>
      <c r="F33" s="6" t="s">
        <v>18</v>
      </c>
      <c r="G33" s="6" t="s">
        <v>18</v>
      </c>
    </row>
    <row r="34" spans="1:7" ht="31.2" x14ac:dyDescent="0.3">
      <c r="A34" s="6">
        <v>22</v>
      </c>
      <c r="B34" s="9" t="s">
        <v>366</v>
      </c>
      <c r="C34" s="7">
        <v>3.85</v>
      </c>
      <c r="D34" s="6" t="s">
        <v>25</v>
      </c>
      <c r="E34" s="8" t="s">
        <v>16</v>
      </c>
      <c r="F34" s="6" t="s">
        <v>18</v>
      </c>
      <c r="G34" s="6" t="s">
        <v>18</v>
      </c>
    </row>
    <row r="35" spans="1:7" ht="31.2" x14ac:dyDescent="0.3">
      <c r="A35" s="6">
        <v>23</v>
      </c>
      <c r="B35" s="9" t="s">
        <v>367</v>
      </c>
      <c r="C35" s="7">
        <v>2.27</v>
      </c>
      <c r="D35" s="6" t="s">
        <v>22</v>
      </c>
      <c r="E35" s="8" t="s">
        <v>16</v>
      </c>
      <c r="F35" s="6" t="s">
        <v>18</v>
      </c>
      <c r="G35" s="6" t="s">
        <v>18</v>
      </c>
    </row>
    <row r="36" spans="1:7" ht="31.2" x14ac:dyDescent="0.3">
      <c r="A36" s="6">
        <v>24</v>
      </c>
      <c r="B36" s="9" t="s">
        <v>368</v>
      </c>
      <c r="C36" s="7">
        <v>1.02</v>
      </c>
      <c r="D36" s="6" t="s">
        <v>22</v>
      </c>
      <c r="E36" s="8" t="s">
        <v>16</v>
      </c>
      <c r="F36" s="6" t="s">
        <v>18</v>
      </c>
      <c r="G36" s="6" t="s">
        <v>18</v>
      </c>
    </row>
    <row r="37" spans="1:7" ht="31.2" x14ac:dyDescent="0.3">
      <c r="A37" s="6">
        <v>25</v>
      </c>
      <c r="B37" s="9" t="s">
        <v>369</v>
      </c>
      <c r="C37" s="7">
        <v>4.17</v>
      </c>
      <c r="D37" s="6" t="s">
        <v>22</v>
      </c>
      <c r="E37" s="8" t="s">
        <v>16</v>
      </c>
      <c r="F37" s="6" t="s">
        <v>18</v>
      </c>
      <c r="G37" s="6" t="s">
        <v>18</v>
      </c>
    </row>
    <row r="38" spans="1:7" ht="31.2" x14ac:dyDescent="0.3">
      <c r="A38" s="6">
        <v>26</v>
      </c>
      <c r="B38" s="9" t="s">
        <v>370</v>
      </c>
      <c r="C38" s="7">
        <v>2.34</v>
      </c>
      <c r="D38" s="6" t="s">
        <v>25</v>
      </c>
      <c r="E38" s="8" t="s">
        <v>16</v>
      </c>
      <c r="F38" s="6" t="s">
        <v>18</v>
      </c>
      <c r="G38" s="6" t="s">
        <v>18</v>
      </c>
    </row>
    <row r="39" spans="1:7" ht="31.2" x14ac:dyDescent="0.3">
      <c r="A39" s="6">
        <v>27</v>
      </c>
      <c r="B39" s="9" t="s">
        <v>371</v>
      </c>
      <c r="C39" s="7">
        <v>3.45</v>
      </c>
      <c r="D39" s="6" t="s">
        <v>25</v>
      </c>
      <c r="E39" s="8" t="s">
        <v>16</v>
      </c>
      <c r="F39" s="6" t="s">
        <v>18</v>
      </c>
      <c r="G39" s="6" t="s">
        <v>18</v>
      </c>
    </row>
    <row r="40" spans="1:7" x14ac:dyDescent="0.3">
      <c r="A40" s="38" t="s">
        <v>41</v>
      </c>
      <c r="B40" s="39"/>
      <c r="C40" s="39"/>
      <c r="D40" s="39"/>
      <c r="E40" s="39"/>
      <c r="F40" s="39"/>
      <c r="G40" s="40"/>
    </row>
    <row r="41" spans="1:7" ht="31.2" x14ac:dyDescent="0.3">
      <c r="A41" s="6">
        <v>28</v>
      </c>
      <c r="B41" s="9" t="s">
        <v>373</v>
      </c>
      <c r="C41" s="7">
        <v>0.74</v>
      </c>
      <c r="D41" s="6" t="s">
        <v>22</v>
      </c>
      <c r="E41" s="8" t="s">
        <v>16</v>
      </c>
      <c r="F41" s="6" t="s">
        <v>18</v>
      </c>
      <c r="G41" s="6" t="s">
        <v>18</v>
      </c>
    </row>
    <row r="42" spans="1:7" ht="31.2" x14ac:dyDescent="0.3">
      <c r="A42" s="6">
        <v>29</v>
      </c>
      <c r="B42" s="9" t="s">
        <v>374</v>
      </c>
      <c r="C42" s="7">
        <v>2</v>
      </c>
      <c r="D42" s="6" t="s">
        <v>22</v>
      </c>
      <c r="E42" s="8" t="s">
        <v>16</v>
      </c>
      <c r="F42" s="6" t="s">
        <v>18</v>
      </c>
      <c r="G42" s="6" t="s">
        <v>18</v>
      </c>
    </row>
    <row r="43" spans="1:7" ht="31.2" x14ac:dyDescent="0.3">
      <c r="A43" s="6">
        <v>30</v>
      </c>
      <c r="B43" s="9" t="s">
        <v>375</v>
      </c>
      <c r="C43" s="7">
        <v>0.4</v>
      </c>
      <c r="D43" s="6" t="s">
        <v>22</v>
      </c>
      <c r="E43" s="8" t="s">
        <v>16</v>
      </c>
      <c r="F43" s="6" t="s">
        <v>18</v>
      </c>
      <c r="G43" s="6" t="s">
        <v>18</v>
      </c>
    </row>
    <row r="44" spans="1:7" ht="31.2" x14ac:dyDescent="0.3">
      <c r="A44" s="6">
        <v>31</v>
      </c>
      <c r="B44" s="9" t="s">
        <v>376</v>
      </c>
      <c r="C44" s="7">
        <v>0.24</v>
      </c>
      <c r="D44" s="6" t="s">
        <v>22</v>
      </c>
      <c r="E44" s="8" t="s">
        <v>16</v>
      </c>
      <c r="F44" s="6" t="s">
        <v>18</v>
      </c>
      <c r="G44" s="6" t="s">
        <v>18</v>
      </c>
    </row>
    <row r="45" spans="1:7" x14ac:dyDescent="0.3">
      <c r="A45" s="6">
        <v>32</v>
      </c>
      <c r="B45" s="23" t="s">
        <v>377</v>
      </c>
      <c r="C45" s="7">
        <v>1.86</v>
      </c>
      <c r="D45" s="6" t="s">
        <v>22</v>
      </c>
      <c r="E45" s="8" t="s">
        <v>666</v>
      </c>
      <c r="F45" s="6" t="s">
        <v>19</v>
      </c>
      <c r="G45" s="6" t="s">
        <v>19</v>
      </c>
    </row>
    <row r="46" spans="1:7" ht="31.2" x14ac:dyDescent="0.3">
      <c r="A46" s="6">
        <v>33</v>
      </c>
      <c r="B46" s="9" t="s">
        <v>378</v>
      </c>
      <c r="C46" s="7">
        <v>0.56999999999999995</v>
      </c>
      <c r="D46" s="6" t="s">
        <v>22</v>
      </c>
      <c r="E46" s="8" t="s">
        <v>16</v>
      </c>
      <c r="F46" s="6" t="s">
        <v>18</v>
      </c>
      <c r="G46" s="6" t="s">
        <v>18</v>
      </c>
    </row>
    <row r="47" spans="1:7" ht="31.2" x14ac:dyDescent="0.3">
      <c r="A47" s="6">
        <v>34</v>
      </c>
      <c r="B47" s="9" t="s">
        <v>379</v>
      </c>
      <c r="C47" s="7">
        <v>0.35</v>
      </c>
      <c r="D47" s="6" t="s">
        <v>22</v>
      </c>
      <c r="E47" s="8" t="s">
        <v>16</v>
      </c>
      <c r="F47" s="6" t="s">
        <v>18</v>
      </c>
      <c r="G47" s="6" t="s">
        <v>18</v>
      </c>
    </row>
    <row r="48" spans="1:7" ht="31.2" x14ac:dyDescent="0.3">
      <c r="A48" s="6">
        <v>35</v>
      </c>
      <c r="B48" s="9" t="s">
        <v>380</v>
      </c>
      <c r="C48" s="7">
        <v>0.51</v>
      </c>
      <c r="D48" s="6" t="s">
        <v>22</v>
      </c>
      <c r="E48" s="8" t="s">
        <v>16</v>
      </c>
      <c r="F48" s="6" t="s">
        <v>18</v>
      </c>
      <c r="G48" s="6" t="s">
        <v>18</v>
      </c>
    </row>
    <row r="49" spans="1:7" ht="31.2" x14ac:dyDescent="0.3">
      <c r="A49" s="6">
        <v>36</v>
      </c>
      <c r="B49" s="9" t="s">
        <v>381</v>
      </c>
      <c r="C49" s="7">
        <v>0.17</v>
      </c>
      <c r="D49" s="6" t="s">
        <v>22</v>
      </c>
      <c r="E49" s="8" t="s">
        <v>16</v>
      </c>
      <c r="F49" s="6" t="s">
        <v>18</v>
      </c>
      <c r="G49" s="6" t="s">
        <v>18</v>
      </c>
    </row>
    <row r="50" spans="1:7" ht="31.2" x14ac:dyDescent="0.3">
      <c r="A50" s="6">
        <v>37</v>
      </c>
      <c r="B50" s="9" t="s">
        <v>382</v>
      </c>
      <c r="C50" s="7">
        <v>0.91</v>
      </c>
      <c r="D50" s="6" t="s">
        <v>22</v>
      </c>
      <c r="E50" s="8" t="s">
        <v>16</v>
      </c>
      <c r="F50" s="6" t="s">
        <v>18</v>
      </c>
      <c r="G50" s="6" t="s">
        <v>18</v>
      </c>
    </row>
    <row r="51" spans="1:7" ht="31.2" x14ac:dyDescent="0.3">
      <c r="A51" s="6">
        <v>38</v>
      </c>
      <c r="B51" s="9" t="s">
        <v>389</v>
      </c>
      <c r="C51" s="7">
        <v>0.24</v>
      </c>
      <c r="D51" s="6" t="s">
        <v>25</v>
      </c>
      <c r="E51" s="8" t="s">
        <v>16</v>
      </c>
      <c r="F51" s="6" t="s">
        <v>18</v>
      </c>
      <c r="G51" s="6" t="s">
        <v>18</v>
      </c>
    </row>
    <row r="52" spans="1:7" ht="31.2" x14ac:dyDescent="0.3">
      <c r="A52" s="6">
        <v>39</v>
      </c>
      <c r="B52" s="9" t="s">
        <v>383</v>
      </c>
      <c r="C52" s="7">
        <v>0.52</v>
      </c>
      <c r="D52" s="6" t="s">
        <v>22</v>
      </c>
      <c r="E52" s="8" t="s">
        <v>16</v>
      </c>
      <c r="F52" s="6" t="s">
        <v>18</v>
      </c>
      <c r="G52" s="6" t="s">
        <v>18</v>
      </c>
    </row>
    <row r="53" spans="1:7" ht="31.2" x14ac:dyDescent="0.3">
      <c r="A53" s="6">
        <v>40</v>
      </c>
      <c r="B53" s="9" t="s">
        <v>384</v>
      </c>
      <c r="C53" s="7">
        <v>0.11</v>
      </c>
      <c r="D53" s="6" t="s">
        <v>22</v>
      </c>
      <c r="E53" s="8" t="s">
        <v>16</v>
      </c>
      <c r="F53" s="6" t="s">
        <v>18</v>
      </c>
      <c r="G53" s="6" t="s">
        <v>18</v>
      </c>
    </row>
    <row r="54" spans="1:7" ht="31.2" x14ac:dyDescent="0.3">
      <c r="A54" s="6">
        <v>41</v>
      </c>
      <c r="B54" s="9" t="s">
        <v>385</v>
      </c>
      <c r="C54" s="7">
        <v>0.23</v>
      </c>
      <c r="D54" s="6" t="s">
        <v>22</v>
      </c>
      <c r="E54" s="8" t="s">
        <v>16</v>
      </c>
      <c r="F54" s="6" t="s">
        <v>18</v>
      </c>
      <c r="G54" s="6" t="s">
        <v>18</v>
      </c>
    </row>
    <row r="55" spans="1:7" ht="31.2" x14ac:dyDescent="0.3">
      <c r="A55" s="6">
        <v>42</v>
      </c>
      <c r="B55" s="9" t="s">
        <v>386</v>
      </c>
      <c r="C55" s="7">
        <v>1.29</v>
      </c>
      <c r="D55" s="6" t="s">
        <v>22</v>
      </c>
      <c r="E55" s="8" t="s">
        <v>16</v>
      </c>
      <c r="F55" s="6" t="s">
        <v>18</v>
      </c>
      <c r="G55" s="6" t="s">
        <v>18</v>
      </c>
    </row>
    <row r="56" spans="1:7" ht="31.2" x14ac:dyDescent="0.3">
      <c r="A56" s="6">
        <v>43</v>
      </c>
      <c r="B56" s="9" t="s">
        <v>387</v>
      </c>
      <c r="C56" s="7">
        <v>0.31</v>
      </c>
      <c r="D56" s="6" t="s">
        <v>25</v>
      </c>
      <c r="E56" s="8" t="s">
        <v>16</v>
      </c>
      <c r="F56" s="6" t="s">
        <v>18</v>
      </c>
      <c r="G56" s="6" t="s">
        <v>18</v>
      </c>
    </row>
    <row r="57" spans="1:7" ht="31.2" x14ac:dyDescent="0.3">
      <c r="A57" s="6">
        <v>44</v>
      </c>
      <c r="B57" s="9" t="s">
        <v>388</v>
      </c>
      <c r="C57" s="7">
        <v>0.38</v>
      </c>
      <c r="D57" s="6" t="s">
        <v>22</v>
      </c>
      <c r="E57" s="8" t="s">
        <v>16</v>
      </c>
      <c r="F57" s="6" t="s">
        <v>18</v>
      </c>
      <c r="G57" s="6" t="s">
        <v>18</v>
      </c>
    </row>
    <row r="58" spans="1:7" x14ac:dyDescent="0.3">
      <c r="A58" s="41" t="s">
        <v>51</v>
      </c>
      <c r="B58" s="41"/>
      <c r="C58" s="41"/>
      <c r="D58" s="41"/>
      <c r="E58" s="41"/>
      <c r="F58" s="7">
        <f>SUM(C11:C13,C15,C16,C19,C27,C31:C32,C45)</f>
        <v>9.468</v>
      </c>
      <c r="G58" s="7">
        <f>F58</f>
        <v>9.468</v>
      </c>
    </row>
    <row r="59" spans="1:7" x14ac:dyDescent="0.3">
      <c r="A59" s="41" t="s">
        <v>49</v>
      </c>
      <c r="B59" s="41"/>
      <c r="C59" s="41"/>
      <c r="D59" s="41"/>
      <c r="E59" s="41"/>
      <c r="F59" s="7">
        <f>SUM(C14,C17:C18,C21,C23:C26,C28:C30,C33:C39,C41:C44,C46:C57)</f>
        <v>41.582000000000008</v>
      </c>
      <c r="G59" s="7">
        <f>F59</f>
        <v>41.582000000000008</v>
      </c>
    </row>
    <row r="60" spans="1:7" x14ac:dyDescent="0.3">
      <c r="A60" s="41" t="s">
        <v>50</v>
      </c>
      <c r="B60" s="41"/>
      <c r="C60" s="41"/>
      <c r="D60" s="41"/>
      <c r="E60" s="41"/>
      <c r="F60" s="15">
        <f>SUM(F58:F59)</f>
        <v>51.050000000000011</v>
      </c>
      <c r="G60" s="7">
        <f>F60</f>
        <v>51.050000000000011</v>
      </c>
    </row>
  </sheetData>
  <mergeCells count="17">
    <mergeCell ref="A60:E60"/>
    <mergeCell ref="A10:G10"/>
    <mergeCell ref="A20:G20"/>
    <mergeCell ref="A22:G22"/>
    <mergeCell ref="A40:G40"/>
    <mergeCell ref="A58:E58"/>
    <mergeCell ref="A59:E59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A9764-EC65-4EEE-AD79-9A2A3A176CB8}">
  <dimension ref="A1:G56"/>
  <sheetViews>
    <sheetView workbookViewId="0">
      <selection activeCell="F56" sqref="F56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633</v>
      </c>
      <c r="B1" s="27"/>
      <c r="C1" s="27"/>
      <c r="D1" s="27"/>
      <c r="E1" s="27"/>
      <c r="F1" s="27"/>
      <c r="G1" s="27"/>
    </row>
    <row r="2" spans="1:7" x14ac:dyDescent="0.3">
      <c r="A2" s="27" t="s">
        <v>676</v>
      </c>
      <c r="B2" s="27"/>
      <c r="C2" s="27"/>
      <c r="D2" s="27"/>
      <c r="E2" s="27"/>
      <c r="F2" s="27"/>
      <c r="G2" s="27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390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43" t="s">
        <v>654</v>
      </c>
      <c r="B10" s="43"/>
      <c r="C10" s="43"/>
      <c r="D10" s="43"/>
      <c r="E10" s="43"/>
      <c r="F10" s="43"/>
      <c r="G10" s="43"/>
    </row>
    <row r="11" spans="1:7" ht="31.2" x14ac:dyDescent="0.3">
      <c r="A11" s="6">
        <v>1</v>
      </c>
      <c r="B11" s="9" t="s">
        <v>391</v>
      </c>
      <c r="C11" s="7">
        <v>0.183</v>
      </c>
      <c r="D11" s="6" t="s">
        <v>15</v>
      </c>
      <c r="E11" s="8" t="s">
        <v>16</v>
      </c>
      <c r="F11" s="6" t="s">
        <v>18</v>
      </c>
      <c r="G11" s="6" t="s">
        <v>18</v>
      </c>
    </row>
    <row r="12" spans="1:7" x14ac:dyDescent="0.3">
      <c r="A12" s="43" t="s">
        <v>652</v>
      </c>
      <c r="B12" s="43"/>
      <c r="C12" s="43"/>
      <c r="D12" s="43"/>
      <c r="E12" s="43"/>
      <c r="F12" s="43"/>
      <c r="G12" s="43"/>
    </row>
    <row r="13" spans="1:7" ht="31.2" x14ac:dyDescent="0.3">
      <c r="A13" s="6">
        <v>2</v>
      </c>
      <c r="B13" s="9" t="s">
        <v>56</v>
      </c>
      <c r="C13" s="7">
        <v>0.254</v>
      </c>
      <c r="D13" s="6" t="s">
        <v>15</v>
      </c>
      <c r="E13" s="8" t="s">
        <v>16</v>
      </c>
      <c r="F13" s="6" t="s">
        <v>18</v>
      </c>
      <c r="G13" s="6" t="s">
        <v>18</v>
      </c>
    </row>
    <row r="14" spans="1:7" ht="31.2" x14ac:dyDescent="0.3">
      <c r="A14" s="6">
        <v>3</v>
      </c>
      <c r="B14" s="9" t="s">
        <v>392</v>
      </c>
      <c r="C14" s="7">
        <v>0.14299999999999999</v>
      </c>
      <c r="D14" s="6" t="s">
        <v>15</v>
      </c>
      <c r="E14" s="8" t="s">
        <v>16</v>
      </c>
      <c r="F14" s="6" t="s">
        <v>18</v>
      </c>
      <c r="G14" s="6" t="s">
        <v>18</v>
      </c>
    </row>
    <row r="15" spans="1:7" ht="31.2" x14ac:dyDescent="0.3">
      <c r="A15" s="6">
        <v>4</v>
      </c>
      <c r="B15" s="9" t="s">
        <v>393</v>
      </c>
      <c r="C15" s="7">
        <v>0.24</v>
      </c>
      <c r="D15" s="6" t="s">
        <v>15</v>
      </c>
      <c r="E15" s="8" t="s">
        <v>16</v>
      </c>
      <c r="F15" s="6" t="s">
        <v>18</v>
      </c>
      <c r="G15" s="6" t="s">
        <v>18</v>
      </c>
    </row>
    <row r="16" spans="1:7" ht="31.2" x14ac:dyDescent="0.3">
      <c r="A16" s="6">
        <v>5</v>
      </c>
      <c r="B16" s="9" t="s">
        <v>394</v>
      </c>
      <c r="C16" s="7">
        <v>0.42799999999999999</v>
      </c>
      <c r="D16" s="6" t="s">
        <v>15</v>
      </c>
      <c r="E16" s="8" t="s">
        <v>17</v>
      </c>
      <c r="F16" s="6" t="s">
        <v>19</v>
      </c>
      <c r="G16" s="6" t="s">
        <v>19</v>
      </c>
    </row>
    <row r="17" spans="1:7" ht="31.2" x14ac:dyDescent="0.3">
      <c r="A17" s="6">
        <v>6</v>
      </c>
      <c r="B17" s="9" t="s">
        <v>395</v>
      </c>
      <c r="C17" s="7">
        <v>0.32</v>
      </c>
      <c r="D17" s="6" t="s">
        <v>25</v>
      </c>
      <c r="E17" s="8" t="s">
        <v>17</v>
      </c>
      <c r="F17" s="6" t="s">
        <v>19</v>
      </c>
      <c r="G17" s="6" t="s">
        <v>19</v>
      </c>
    </row>
    <row r="18" spans="1:7" x14ac:dyDescent="0.3">
      <c r="A18" s="43" t="s">
        <v>653</v>
      </c>
      <c r="B18" s="43"/>
      <c r="C18" s="43"/>
      <c r="D18" s="43"/>
      <c r="E18" s="43"/>
      <c r="F18" s="43"/>
      <c r="G18" s="43"/>
    </row>
    <row r="19" spans="1:7" ht="31.2" x14ac:dyDescent="0.3">
      <c r="A19" s="6">
        <v>7</v>
      </c>
      <c r="B19" s="9" t="s">
        <v>396</v>
      </c>
      <c r="C19" s="7">
        <v>0.307</v>
      </c>
      <c r="D19" s="6" t="s">
        <v>15</v>
      </c>
      <c r="E19" s="8" t="s">
        <v>16</v>
      </c>
      <c r="F19" s="6" t="s">
        <v>18</v>
      </c>
      <c r="G19" s="6" t="s">
        <v>18</v>
      </c>
    </row>
    <row r="20" spans="1:7" ht="31.2" x14ac:dyDescent="0.3">
      <c r="A20" s="6">
        <v>8</v>
      </c>
      <c r="B20" s="9" t="s">
        <v>152</v>
      </c>
      <c r="C20" s="7">
        <f>0.305+0.142</f>
        <v>0.44699999999999995</v>
      </c>
      <c r="D20" s="6" t="s">
        <v>15</v>
      </c>
      <c r="E20" s="8" t="s">
        <v>17</v>
      </c>
      <c r="F20" s="6" t="s">
        <v>19</v>
      </c>
      <c r="G20" s="6" t="s">
        <v>19</v>
      </c>
    </row>
    <row r="21" spans="1:7" ht="31.2" x14ac:dyDescent="0.3">
      <c r="A21" s="6">
        <v>9</v>
      </c>
      <c r="B21" s="9" t="s">
        <v>99</v>
      </c>
      <c r="C21" s="7">
        <v>0.10100000000000001</v>
      </c>
      <c r="D21" s="6" t="s">
        <v>22</v>
      </c>
      <c r="E21" s="8" t="s">
        <v>16</v>
      </c>
      <c r="F21" s="6" t="s">
        <v>18</v>
      </c>
      <c r="G21" s="6" t="s">
        <v>18</v>
      </c>
    </row>
    <row r="22" spans="1:7" ht="31.2" x14ac:dyDescent="0.3">
      <c r="A22" s="6">
        <v>10</v>
      </c>
      <c r="B22" s="9" t="s">
        <v>7</v>
      </c>
      <c r="C22" s="7">
        <v>0.38200000000000001</v>
      </c>
      <c r="D22" s="6" t="s">
        <v>25</v>
      </c>
      <c r="E22" s="8" t="s">
        <v>17</v>
      </c>
      <c r="F22" s="6" t="s">
        <v>19</v>
      </c>
      <c r="G22" s="6" t="s">
        <v>19</v>
      </c>
    </row>
    <row r="23" spans="1:7" ht="31.2" x14ac:dyDescent="0.3">
      <c r="A23" s="6">
        <v>11</v>
      </c>
      <c r="B23" s="11" t="s">
        <v>397</v>
      </c>
      <c r="C23" s="7">
        <f>0.13+0.191</f>
        <v>0.32100000000000001</v>
      </c>
      <c r="D23" s="6" t="s">
        <v>25</v>
      </c>
      <c r="E23" s="8" t="s">
        <v>16</v>
      </c>
      <c r="F23" s="6" t="s">
        <v>18</v>
      </c>
      <c r="G23" s="6" t="s">
        <v>18</v>
      </c>
    </row>
    <row r="24" spans="1:7" x14ac:dyDescent="0.3">
      <c r="A24" s="35" t="s">
        <v>21</v>
      </c>
      <c r="B24" s="36"/>
      <c r="C24" s="36"/>
      <c r="D24" s="36"/>
      <c r="E24" s="36"/>
      <c r="F24" s="36"/>
      <c r="G24" s="37"/>
    </row>
    <row r="25" spans="1:7" ht="31.2" x14ac:dyDescent="0.3">
      <c r="A25" s="6">
        <v>12</v>
      </c>
      <c r="B25" s="9" t="s">
        <v>398</v>
      </c>
      <c r="C25" s="7">
        <v>3.28</v>
      </c>
      <c r="D25" s="6" t="s">
        <v>22</v>
      </c>
      <c r="E25" s="8" t="s">
        <v>16</v>
      </c>
      <c r="F25" s="6" t="s">
        <v>18</v>
      </c>
      <c r="G25" s="6" t="s">
        <v>18</v>
      </c>
    </row>
    <row r="26" spans="1:7" ht="31.2" x14ac:dyDescent="0.3">
      <c r="A26" s="6">
        <v>13</v>
      </c>
      <c r="B26" s="9" t="s">
        <v>399</v>
      </c>
      <c r="C26" s="7">
        <v>0.67</v>
      </c>
      <c r="D26" s="6" t="s">
        <v>22</v>
      </c>
      <c r="E26" s="8" t="s">
        <v>17</v>
      </c>
      <c r="F26" s="6" t="s">
        <v>19</v>
      </c>
      <c r="G26" s="6" t="s">
        <v>19</v>
      </c>
    </row>
    <row r="27" spans="1:7" ht="31.2" x14ac:dyDescent="0.3">
      <c r="A27" s="6">
        <v>14</v>
      </c>
      <c r="B27" s="9" t="s">
        <v>400</v>
      </c>
      <c r="C27" s="7">
        <v>1.73</v>
      </c>
      <c r="D27" s="6" t="s">
        <v>22</v>
      </c>
      <c r="E27" s="8" t="s">
        <v>17</v>
      </c>
      <c r="F27" s="6" t="s">
        <v>19</v>
      </c>
      <c r="G27" s="6" t="s">
        <v>19</v>
      </c>
    </row>
    <row r="28" spans="1:7" ht="31.2" x14ac:dyDescent="0.3">
      <c r="A28" s="6">
        <v>15</v>
      </c>
      <c r="B28" s="9" t="s">
        <v>401</v>
      </c>
      <c r="C28" s="7">
        <v>1.22</v>
      </c>
      <c r="D28" s="6" t="s">
        <v>25</v>
      </c>
      <c r="E28" s="8" t="s">
        <v>17</v>
      </c>
      <c r="F28" s="6" t="s">
        <v>19</v>
      </c>
      <c r="G28" s="6" t="s">
        <v>19</v>
      </c>
    </row>
    <row r="29" spans="1:7" x14ac:dyDescent="0.3">
      <c r="A29" s="35" t="s">
        <v>13</v>
      </c>
      <c r="B29" s="36"/>
      <c r="C29" s="36"/>
      <c r="D29" s="36"/>
      <c r="E29" s="36"/>
      <c r="F29" s="36"/>
      <c r="G29" s="37"/>
    </row>
    <row r="30" spans="1:7" ht="31.2" x14ac:dyDescent="0.3">
      <c r="A30" s="6">
        <v>16</v>
      </c>
      <c r="B30" s="9" t="s">
        <v>402</v>
      </c>
      <c r="C30" s="7">
        <v>0.09</v>
      </c>
      <c r="D30" s="6" t="s">
        <v>22</v>
      </c>
      <c r="E30" s="8" t="s">
        <v>16</v>
      </c>
      <c r="F30" s="6" t="s">
        <v>18</v>
      </c>
      <c r="G30" s="6" t="s">
        <v>18</v>
      </c>
    </row>
    <row r="31" spans="1:7" ht="31.2" x14ac:dyDescent="0.3">
      <c r="A31" s="6">
        <v>17</v>
      </c>
      <c r="B31" s="9" t="s">
        <v>403</v>
      </c>
      <c r="C31" s="7">
        <v>0.22</v>
      </c>
      <c r="D31" s="6" t="s">
        <v>22</v>
      </c>
      <c r="E31" s="8" t="s">
        <v>16</v>
      </c>
      <c r="F31" s="6" t="s">
        <v>18</v>
      </c>
      <c r="G31" s="6" t="s">
        <v>18</v>
      </c>
    </row>
    <row r="32" spans="1:7" ht="31.2" x14ac:dyDescent="0.3">
      <c r="A32" s="6">
        <v>18</v>
      </c>
      <c r="B32" s="9" t="s">
        <v>404</v>
      </c>
      <c r="C32" s="7">
        <v>0.97</v>
      </c>
      <c r="D32" s="6" t="s">
        <v>22</v>
      </c>
      <c r="E32" s="8" t="s">
        <v>16</v>
      </c>
      <c r="F32" s="6" t="s">
        <v>18</v>
      </c>
      <c r="G32" s="6" t="s">
        <v>18</v>
      </c>
    </row>
    <row r="33" spans="1:7" ht="31.2" x14ac:dyDescent="0.3">
      <c r="A33" s="6">
        <v>19</v>
      </c>
      <c r="B33" s="9" t="s">
        <v>405</v>
      </c>
      <c r="C33" s="7">
        <v>0.12</v>
      </c>
      <c r="D33" s="6" t="s">
        <v>415</v>
      </c>
      <c r="E33" s="8" t="s">
        <v>16</v>
      </c>
      <c r="F33" s="6" t="s">
        <v>18</v>
      </c>
      <c r="G33" s="6" t="s">
        <v>18</v>
      </c>
    </row>
    <row r="34" spans="1:7" ht="31.2" x14ac:dyDescent="0.3">
      <c r="A34" s="6">
        <v>20</v>
      </c>
      <c r="B34" s="9" t="s">
        <v>406</v>
      </c>
      <c r="C34" s="7">
        <v>2.38</v>
      </c>
      <c r="D34" s="6" t="s">
        <v>22</v>
      </c>
      <c r="E34" s="8" t="s">
        <v>16</v>
      </c>
      <c r="F34" s="6" t="s">
        <v>18</v>
      </c>
      <c r="G34" s="6" t="s">
        <v>18</v>
      </c>
    </row>
    <row r="35" spans="1:7" ht="31.2" x14ac:dyDescent="0.3">
      <c r="A35" s="6">
        <v>21</v>
      </c>
      <c r="B35" s="9" t="s">
        <v>407</v>
      </c>
      <c r="C35" s="7">
        <v>3.6</v>
      </c>
      <c r="D35" s="6" t="s">
        <v>22</v>
      </c>
      <c r="E35" s="8" t="s">
        <v>16</v>
      </c>
      <c r="F35" s="6" t="s">
        <v>18</v>
      </c>
      <c r="G35" s="6" t="s">
        <v>18</v>
      </c>
    </row>
    <row r="36" spans="1:7" ht="31.2" x14ac:dyDescent="0.3">
      <c r="A36" s="6">
        <v>22</v>
      </c>
      <c r="B36" s="9" t="s">
        <v>408</v>
      </c>
      <c r="C36" s="7">
        <v>2.61</v>
      </c>
      <c r="D36" s="6" t="s">
        <v>25</v>
      </c>
      <c r="E36" s="8" t="s">
        <v>16</v>
      </c>
      <c r="F36" s="6" t="s">
        <v>18</v>
      </c>
      <c r="G36" s="6" t="s">
        <v>18</v>
      </c>
    </row>
    <row r="37" spans="1:7" ht="31.2" x14ac:dyDescent="0.3">
      <c r="A37" s="6">
        <v>23</v>
      </c>
      <c r="B37" s="9" t="s">
        <v>409</v>
      </c>
      <c r="C37" s="7">
        <v>0.95</v>
      </c>
      <c r="D37" s="6" t="s">
        <v>22</v>
      </c>
      <c r="E37" s="8" t="s">
        <v>16</v>
      </c>
      <c r="F37" s="6" t="s">
        <v>18</v>
      </c>
      <c r="G37" s="6" t="s">
        <v>18</v>
      </c>
    </row>
    <row r="38" spans="1:7" ht="31.2" x14ac:dyDescent="0.3">
      <c r="A38" s="6">
        <v>24</v>
      </c>
      <c r="B38" s="9" t="s">
        <v>410</v>
      </c>
      <c r="C38" s="7">
        <v>0.23</v>
      </c>
      <c r="D38" s="6" t="s">
        <v>22</v>
      </c>
      <c r="E38" s="8" t="s">
        <v>16</v>
      </c>
      <c r="F38" s="6" t="s">
        <v>18</v>
      </c>
      <c r="G38" s="6" t="s">
        <v>18</v>
      </c>
    </row>
    <row r="39" spans="1:7" ht="31.2" x14ac:dyDescent="0.3">
      <c r="A39" s="6">
        <v>25</v>
      </c>
      <c r="B39" s="9" t="s">
        <v>411</v>
      </c>
      <c r="C39" s="7">
        <v>1.05</v>
      </c>
      <c r="D39" s="6" t="s">
        <v>25</v>
      </c>
      <c r="E39" s="8" t="s">
        <v>17</v>
      </c>
      <c r="F39" s="6" t="s">
        <v>19</v>
      </c>
      <c r="G39" s="6" t="s">
        <v>19</v>
      </c>
    </row>
    <row r="40" spans="1:7" ht="31.2" x14ac:dyDescent="0.3">
      <c r="A40" s="6">
        <v>26</v>
      </c>
      <c r="B40" s="9" t="s">
        <v>412</v>
      </c>
      <c r="C40" s="7">
        <v>1.48</v>
      </c>
      <c r="D40" s="6" t="s">
        <v>22</v>
      </c>
      <c r="E40" s="8" t="s">
        <v>16</v>
      </c>
      <c r="F40" s="6" t="s">
        <v>18</v>
      </c>
      <c r="G40" s="6" t="s">
        <v>18</v>
      </c>
    </row>
    <row r="41" spans="1:7" ht="31.2" x14ac:dyDescent="0.3">
      <c r="A41" s="6">
        <v>27</v>
      </c>
      <c r="B41" s="9" t="s">
        <v>413</v>
      </c>
      <c r="C41" s="7">
        <v>5.65</v>
      </c>
      <c r="D41" s="6" t="s">
        <v>22</v>
      </c>
      <c r="E41" s="8" t="s">
        <v>17</v>
      </c>
      <c r="F41" s="6" t="s">
        <v>19</v>
      </c>
      <c r="G41" s="6" t="s">
        <v>19</v>
      </c>
    </row>
    <row r="42" spans="1:7" ht="31.2" x14ac:dyDescent="0.3">
      <c r="A42" s="6">
        <v>28</v>
      </c>
      <c r="B42" s="9" t="s">
        <v>414</v>
      </c>
      <c r="C42" s="7">
        <v>1.19</v>
      </c>
      <c r="D42" s="6" t="s">
        <v>22</v>
      </c>
      <c r="E42" s="8" t="s">
        <v>16</v>
      </c>
      <c r="F42" s="6" t="s">
        <v>18</v>
      </c>
      <c r="G42" s="6" t="s">
        <v>18</v>
      </c>
    </row>
    <row r="43" spans="1:7" x14ac:dyDescent="0.3">
      <c r="A43" s="38" t="s">
        <v>41</v>
      </c>
      <c r="B43" s="39"/>
      <c r="C43" s="39"/>
      <c r="D43" s="39"/>
      <c r="E43" s="39"/>
      <c r="F43" s="39"/>
      <c r="G43" s="40"/>
    </row>
    <row r="44" spans="1:7" ht="31.2" x14ac:dyDescent="0.3">
      <c r="A44" s="6">
        <v>29</v>
      </c>
      <c r="B44" s="9" t="s">
        <v>416</v>
      </c>
      <c r="C44" s="7">
        <v>0.59</v>
      </c>
      <c r="D44" s="6" t="s">
        <v>22</v>
      </c>
      <c r="E44" s="8" t="s">
        <v>16</v>
      </c>
      <c r="F44" s="6" t="s">
        <v>18</v>
      </c>
      <c r="G44" s="6" t="s">
        <v>18</v>
      </c>
    </row>
    <row r="45" spans="1:7" ht="31.2" x14ac:dyDescent="0.3">
      <c r="A45" s="6">
        <v>30</v>
      </c>
      <c r="B45" s="9" t="s">
        <v>417</v>
      </c>
      <c r="C45" s="7">
        <v>0.94</v>
      </c>
      <c r="D45" s="6" t="s">
        <v>22</v>
      </c>
      <c r="E45" s="8" t="s">
        <v>16</v>
      </c>
      <c r="F45" s="6" t="s">
        <v>18</v>
      </c>
      <c r="G45" s="6" t="s">
        <v>18</v>
      </c>
    </row>
    <row r="46" spans="1:7" ht="31.2" x14ac:dyDescent="0.3">
      <c r="A46" s="6">
        <v>31</v>
      </c>
      <c r="B46" s="9" t="s">
        <v>418</v>
      </c>
      <c r="C46" s="7">
        <v>0.75</v>
      </c>
      <c r="D46" s="6" t="s">
        <v>22</v>
      </c>
      <c r="E46" s="8" t="s">
        <v>16</v>
      </c>
      <c r="F46" s="6" t="s">
        <v>18</v>
      </c>
      <c r="G46" s="6" t="s">
        <v>18</v>
      </c>
    </row>
    <row r="47" spans="1:7" ht="31.2" x14ac:dyDescent="0.3">
      <c r="A47" s="6">
        <v>32</v>
      </c>
      <c r="B47" s="9" t="s">
        <v>419</v>
      </c>
      <c r="C47" s="7">
        <v>1.34</v>
      </c>
      <c r="D47" s="6" t="s">
        <v>22</v>
      </c>
      <c r="E47" s="8" t="s">
        <v>16</v>
      </c>
      <c r="F47" s="6" t="s">
        <v>18</v>
      </c>
      <c r="G47" s="6" t="s">
        <v>18</v>
      </c>
    </row>
    <row r="48" spans="1:7" ht="31.2" x14ac:dyDescent="0.3">
      <c r="A48" s="6">
        <v>33</v>
      </c>
      <c r="B48" s="9" t="s">
        <v>420</v>
      </c>
      <c r="C48" s="7">
        <v>0.42</v>
      </c>
      <c r="D48" s="6" t="s">
        <v>22</v>
      </c>
      <c r="E48" s="8" t="s">
        <v>16</v>
      </c>
      <c r="F48" s="6" t="s">
        <v>18</v>
      </c>
      <c r="G48" s="6" t="s">
        <v>18</v>
      </c>
    </row>
    <row r="49" spans="1:7" ht="31.2" x14ac:dyDescent="0.3">
      <c r="A49" s="6">
        <v>34</v>
      </c>
      <c r="B49" s="9" t="s">
        <v>421</v>
      </c>
      <c r="C49" s="7">
        <v>0.5</v>
      </c>
      <c r="D49" s="6" t="s">
        <v>22</v>
      </c>
      <c r="E49" s="8" t="s">
        <v>16</v>
      </c>
      <c r="F49" s="6" t="s">
        <v>18</v>
      </c>
      <c r="G49" s="6" t="s">
        <v>18</v>
      </c>
    </row>
    <row r="50" spans="1:7" ht="31.2" x14ac:dyDescent="0.3">
      <c r="A50" s="6">
        <v>35</v>
      </c>
      <c r="B50" s="9" t="s">
        <v>422</v>
      </c>
      <c r="C50" s="7">
        <v>1.19</v>
      </c>
      <c r="D50" s="6" t="s">
        <v>22</v>
      </c>
      <c r="E50" s="8" t="s">
        <v>16</v>
      </c>
      <c r="F50" s="6" t="s">
        <v>18</v>
      </c>
      <c r="G50" s="6" t="s">
        <v>18</v>
      </c>
    </row>
    <row r="51" spans="1:7" ht="31.2" x14ac:dyDescent="0.3">
      <c r="A51" s="6">
        <v>36</v>
      </c>
      <c r="B51" s="9" t="s">
        <v>423</v>
      </c>
      <c r="C51" s="7">
        <v>0.45</v>
      </c>
      <c r="D51" s="6" t="s">
        <v>22</v>
      </c>
      <c r="E51" s="8" t="s">
        <v>16</v>
      </c>
      <c r="F51" s="6" t="s">
        <v>18</v>
      </c>
      <c r="G51" s="6" t="s">
        <v>18</v>
      </c>
    </row>
    <row r="52" spans="1:7" ht="31.2" x14ac:dyDescent="0.3">
      <c r="A52" s="6">
        <v>37</v>
      </c>
      <c r="B52" s="9" t="s">
        <v>424</v>
      </c>
      <c r="C52" s="7">
        <v>1.47</v>
      </c>
      <c r="D52" s="6" t="s">
        <v>22</v>
      </c>
      <c r="E52" s="8" t="s">
        <v>16</v>
      </c>
      <c r="F52" s="6" t="s">
        <v>18</v>
      </c>
      <c r="G52" s="6" t="s">
        <v>18</v>
      </c>
    </row>
    <row r="53" spans="1:7" ht="31.2" x14ac:dyDescent="0.3">
      <c r="A53" s="6">
        <v>38</v>
      </c>
      <c r="B53" s="9" t="s">
        <v>425</v>
      </c>
      <c r="C53" s="7">
        <v>2.67</v>
      </c>
      <c r="D53" s="6" t="s">
        <v>22</v>
      </c>
      <c r="E53" s="8" t="s">
        <v>16</v>
      </c>
      <c r="F53" s="6" t="s">
        <v>18</v>
      </c>
      <c r="G53" s="6" t="s">
        <v>18</v>
      </c>
    </row>
    <row r="54" spans="1:7" x14ac:dyDescent="0.3">
      <c r="A54" s="41" t="s">
        <v>51</v>
      </c>
      <c r="B54" s="41"/>
      <c r="C54" s="41"/>
      <c r="D54" s="41"/>
      <c r="E54" s="41"/>
      <c r="F54" s="7">
        <f>SUM(C16:C17,C20,C22,C26:C28,C39,C41)</f>
        <v>11.897</v>
      </c>
      <c r="G54" s="7">
        <f>F54</f>
        <v>11.897</v>
      </c>
    </row>
    <row r="55" spans="1:7" x14ac:dyDescent="0.3">
      <c r="A55" s="41" t="s">
        <v>49</v>
      </c>
      <c r="B55" s="41"/>
      <c r="C55" s="41"/>
      <c r="D55" s="41"/>
      <c r="E55" s="41"/>
      <c r="F55" s="7">
        <f>SUM(C11:C15,C19,C21,C23,C25,C30:C38,C40,C42,C44:C53)</f>
        <v>28.988999999999997</v>
      </c>
      <c r="G55" s="7">
        <f>F55</f>
        <v>28.988999999999997</v>
      </c>
    </row>
    <row r="56" spans="1:7" x14ac:dyDescent="0.3">
      <c r="A56" s="41" t="s">
        <v>50</v>
      </c>
      <c r="B56" s="41"/>
      <c r="C56" s="41"/>
      <c r="D56" s="41"/>
      <c r="E56" s="41"/>
      <c r="F56" s="15">
        <f>SUM(F54:F55)</f>
        <v>40.885999999999996</v>
      </c>
      <c r="G56" s="7">
        <f>F56</f>
        <v>40.885999999999996</v>
      </c>
    </row>
  </sheetData>
  <mergeCells count="19">
    <mergeCell ref="A56:E56"/>
    <mergeCell ref="A10:G10"/>
    <mergeCell ref="A24:G24"/>
    <mergeCell ref="A29:G29"/>
    <mergeCell ref="A43:G43"/>
    <mergeCell ref="A54:E54"/>
    <mergeCell ref="A55:E55"/>
    <mergeCell ref="A12:G12"/>
    <mergeCell ref="A18:G18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3888-125C-477E-93AF-CDD2155DE164}">
  <dimension ref="A1:XFD29"/>
  <sheetViews>
    <sheetView workbookViewId="0">
      <selection activeCell="G29" sqref="G29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634</v>
      </c>
      <c r="B1" s="27"/>
      <c r="C1" s="27"/>
      <c r="D1" s="27"/>
      <c r="E1" s="27"/>
      <c r="F1" s="27"/>
      <c r="G1" s="27"/>
    </row>
    <row r="2" spans="1:7" x14ac:dyDescent="0.3">
      <c r="A2" s="27" t="s">
        <v>676</v>
      </c>
      <c r="B2" s="27"/>
      <c r="C2" s="27"/>
      <c r="D2" s="27"/>
      <c r="E2" s="27"/>
      <c r="F2" s="27"/>
      <c r="G2" s="27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426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35" t="s">
        <v>21</v>
      </c>
      <c r="B10" s="36"/>
      <c r="C10" s="36"/>
      <c r="D10" s="36"/>
      <c r="E10" s="36"/>
      <c r="F10" s="36"/>
      <c r="G10" s="37"/>
    </row>
    <row r="11" spans="1:7" ht="31.2" x14ac:dyDescent="0.3">
      <c r="A11" s="6">
        <v>1</v>
      </c>
      <c r="B11" s="9" t="s">
        <v>427</v>
      </c>
      <c r="C11" s="7">
        <v>2.79</v>
      </c>
      <c r="D11" s="6" t="s">
        <v>25</v>
      </c>
      <c r="E11" s="8" t="s">
        <v>16</v>
      </c>
      <c r="F11" s="6" t="s">
        <v>18</v>
      </c>
      <c r="G11" s="6" t="s">
        <v>18</v>
      </c>
    </row>
    <row r="12" spans="1:7" ht="31.2" x14ac:dyDescent="0.3">
      <c r="A12" s="6">
        <v>2</v>
      </c>
      <c r="B12" s="9" t="s">
        <v>428</v>
      </c>
      <c r="C12" s="7">
        <v>1.19</v>
      </c>
      <c r="D12" s="6" t="s">
        <v>22</v>
      </c>
      <c r="E12" s="8" t="s">
        <v>16</v>
      </c>
      <c r="F12" s="6" t="s">
        <v>18</v>
      </c>
      <c r="G12" s="6" t="s">
        <v>18</v>
      </c>
    </row>
    <row r="13" spans="1:7" x14ac:dyDescent="0.3">
      <c r="A13" s="14">
        <v>3</v>
      </c>
      <c r="B13" s="25" t="s">
        <v>429</v>
      </c>
      <c r="C13" s="15">
        <v>4.29</v>
      </c>
      <c r="D13" s="14" t="s">
        <v>25</v>
      </c>
      <c r="E13" s="24" t="s">
        <v>666</v>
      </c>
      <c r="F13" s="14" t="s">
        <v>19</v>
      </c>
      <c r="G13" s="14" t="s">
        <v>19</v>
      </c>
    </row>
    <row r="14" spans="1:7" x14ac:dyDescent="0.3">
      <c r="A14" s="35" t="s">
        <v>13</v>
      </c>
      <c r="B14" s="36"/>
      <c r="C14" s="36"/>
      <c r="D14" s="36"/>
      <c r="E14" s="36"/>
      <c r="F14" s="36"/>
      <c r="G14" s="37"/>
    </row>
    <row r="15" spans="1:7" ht="31.2" x14ac:dyDescent="0.3">
      <c r="A15" s="6">
        <v>4</v>
      </c>
      <c r="B15" s="9" t="s">
        <v>430</v>
      </c>
      <c r="C15" s="7">
        <v>6.97</v>
      </c>
      <c r="D15" s="6" t="s">
        <v>25</v>
      </c>
      <c r="E15" s="8" t="s">
        <v>16</v>
      </c>
      <c r="F15" s="6" t="s">
        <v>18</v>
      </c>
      <c r="G15" s="6" t="s">
        <v>18</v>
      </c>
    </row>
    <row r="16" spans="1:7" ht="31.2" x14ac:dyDescent="0.3">
      <c r="A16" s="6">
        <v>5</v>
      </c>
      <c r="B16" s="9" t="s">
        <v>431</v>
      </c>
      <c r="C16" s="7">
        <v>2.63</v>
      </c>
      <c r="D16" s="6" t="s">
        <v>22</v>
      </c>
      <c r="E16" s="8" t="s">
        <v>16</v>
      </c>
      <c r="F16" s="6" t="s">
        <v>18</v>
      </c>
      <c r="G16" s="6" t="s">
        <v>18</v>
      </c>
    </row>
    <row r="17" spans="1:7 16384:16384" ht="31.2" x14ac:dyDescent="0.3">
      <c r="A17" s="6">
        <v>6</v>
      </c>
      <c r="B17" s="9" t="s">
        <v>432</v>
      </c>
      <c r="C17" s="7">
        <v>1.33</v>
      </c>
      <c r="D17" s="6" t="s">
        <v>22</v>
      </c>
      <c r="E17" s="8" t="s">
        <v>16</v>
      </c>
      <c r="F17" s="6" t="s">
        <v>18</v>
      </c>
      <c r="G17" s="6" t="s">
        <v>18</v>
      </c>
    </row>
    <row r="18" spans="1:7 16384:16384" ht="31.2" x14ac:dyDescent="0.3">
      <c r="A18" s="6">
        <v>7</v>
      </c>
      <c r="B18" s="13" t="s">
        <v>433</v>
      </c>
      <c r="C18" s="7">
        <v>1.39</v>
      </c>
      <c r="D18" s="6" t="s">
        <v>22</v>
      </c>
      <c r="E18" s="8" t="s">
        <v>16</v>
      </c>
      <c r="F18" s="6" t="s">
        <v>18</v>
      </c>
      <c r="G18" s="6" t="s">
        <v>18</v>
      </c>
    </row>
    <row r="19" spans="1:7 16384:16384" ht="31.2" x14ac:dyDescent="0.3">
      <c r="A19" s="6">
        <v>8</v>
      </c>
      <c r="B19" s="9" t="s">
        <v>434</v>
      </c>
      <c r="C19" s="7">
        <v>0.48</v>
      </c>
      <c r="D19" s="6" t="s">
        <v>15</v>
      </c>
      <c r="E19" s="8" t="s">
        <v>16</v>
      </c>
      <c r="F19" s="6" t="s">
        <v>18</v>
      </c>
      <c r="G19" s="6" t="s">
        <v>18</v>
      </c>
    </row>
    <row r="20" spans="1:7 16384:16384" ht="31.2" x14ac:dyDescent="0.3">
      <c r="A20" s="6">
        <v>9</v>
      </c>
      <c r="B20" s="13" t="s">
        <v>435</v>
      </c>
      <c r="C20" s="7">
        <v>0.27</v>
      </c>
      <c r="D20" s="6" t="s">
        <v>22</v>
      </c>
      <c r="E20" s="8" t="s">
        <v>16</v>
      </c>
      <c r="F20" s="6" t="s">
        <v>18</v>
      </c>
      <c r="G20" s="6" t="s">
        <v>18</v>
      </c>
    </row>
    <row r="21" spans="1:7 16384:16384" ht="31.2" x14ac:dyDescent="0.3">
      <c r="A21" s="6">
        <v>10</v>
      </c>
      <c r="B21" s="13" t="s">
        <v>436</v>
      </c>
      <c r="C21" s="7">
        <v>0.51</v>
      </c>
      <c r="D21" s="6" t="s">
        <v>15</v>
      </c>
      <c r="E21" s="8" t="s">
        <v>16</v>
      </c>
      <c r="F21" s="6" t="s">
        <v>18</v>
      </c>
      <c r="G21" s="6" t="s">
        <v>18</v>
      </c>
    </row>
    <row r="22" spans="1:7 16384:16384" x14ac:dyDescent="0.3">
      <c r="A22" s="38" t="s">
        <v>41</v>
      </c>
      <c r="B22" s="39"/>
      <c r="C22" s="39"/>
      <c r="D22" s="39"/>
      <c r="E22" s="39"/>
      <c r="F22" s="39"/>
      <c r="G22" s="40"/>
    </row>
    <row r="23" spans="1:7 16384:16384" ht="31.2" x14ac:dyDescent="0.3">
      <c r="A23" s="6">
        <v>11</v>
      </c>
      <c r="B23" s="9" t="s">
        <v>437</v>
      </c>
      <c r="C23" s="7">
        <v>2.46</v>
      </c>
      <c r="D23" s="6" t="s">
        <v>22</v>
      </c>
      <c r="E23" s="8" t="s">
        <v>16</v>
      </c>
      <c r="F23" s="6" t="s">
        <v>18</v>
      </c>
      <c r="G23" s="6" t="s">
        <v>18</v>
      </c>
    </row>
    <row r="24" spans="1:7 16384:16384" ht="31.2" x14ac:dyDescent="0.3">
      <c r="A24" s="6">
        <v>12</v>
      </c>
      <c r="B24" s="9" t="s">
        <v>438</v>
      </c>
      <c r="C24" s="7">
        <v>2.39</v>
      </c>
      <c r="D24" s="6" t="s">
        <v>22</v>
      </c>
      <c r="E24" s="8" t="s">
        <v>16</v>
      </c>
      <c r="F24" s="6" t="s">
        <v>18</v>
      </c>
      <c r="G24" s="6" t="s">
        <v>18</v>
      </c>
    </row>
    <row r="25" spans="1:7 16384:16384" ht="31.2" x14ac:dyDescent="0.3">
      <c r="A25" s="6">
        <v>13</v>
      </c>
      <c r="B25" s="13" t="s">
        <v>439</v>
      </c>
      <c r="C25" s="7">
        <v>0.9</v>
      </c>
      <c r="D25" s="6" t="s">
        <v>22</v>
      </c>
      <c r="E25" s="8" t="s">
        <v>16</v>
      </c>
      <c r="F25" s="6" t="s">
        <v>18</v>
      </c>
      <c r="G25" s="6" t="s">
        <v>18</v>
      </c>
    </row>
    <row r="26" spans="1:7 16384:16384" ht="31.2" x14ac:dyDescent="0.3">
      <c r="A26" s="6">
        <v>14</v>
      </c>
      <c r="B26" s="13" t="s">
        <v>440</v>
      </c>
      <c r="C26" s="7">
        <v>0.21</v>
      </c>
      <c r="D26" s="6" t="s">
        <v>22</v>
      </c>
      <c r="E26" s="8" t="s">
        <v>16</v>
      </c>
      <c r="F26" s="6" t="s">
        <v>18</v>
      </c>
      <c r="G26" s="6" t="s">
        <v>18</v>
      </c>
    </row>
    <row r="27" spans="1:7 16384:16384" x14ac:dyDescent="0.3">
      <c r="A27" s="41" t="s">
        <v>51</v>
      </c>
      <c r="B27" s="41"/>
      <c r="C27" s="41"/>
      <c r="D27" s="41"/>
      <c r="E27" s="41"/>
      <c r="F27" s="7">
        <f>SUM(C13)</f>
        <v>4.29</v>
      </c>
      <c r="G27" s="7">
        <f>F27</f>
        <v>4.29</v>
      </c>
      <c r="XFD27" s="17">
        <f>SUM(F27:XFC27)</f>
        <v>8.58</v>
      </c>
    </row>
    <row r="28" spans="1:7 16384:16384" x14ac:dyDescent="0.3">
      <c r="A28" s="49" t="s">
        <v>671</v>
      </c>
      <c r="B28" s="50"/>
      <c r="C28" s="50"/>
      <c r="D28" s="50"/>
      <c r="E28" s="51"/>
      <c r="F28" s="7">
        <f>SUM(C11:C12,C15:C21,C23:C26)</f>
        <v>23.52</v>
      </c>
      <c r="G28" s="7">
        <f>F28</f>
        <v>23.52</v>
      </c>
      <c r="XFD28" s="17"/>
    </row>
    <row r="29" spans="1:7 16384:16384" x14ac:dyDescent="0.3">
      <c r="A29" s="41" t="s">
        <v>50</v>
      </c>
      <c r="B29" s="41"/>
      <c r="C29" s="41"/>
      <c r="D29" s="41"/>
      <c r="E29" s="41"/>
      <c r="F29" s="7">
        <f>SUM(F27:F28)</f>
        <v>27.81</v>
      </c>
      <c r="G29" s="7">
        <f>F29</f>
        <v>27.81</v>
      </c>
    </row>
  </sheetData>
  <mergeCells count="16">
    <mergeCell ref="A10:G10"/>
    <mergeCell ref="A14:G14"/>
    <mergeCell ref="A22:G22"/>
    <mergeCell ref="A27:E27"/>
    <mergeCell ref="A29:E29"/>
    <mergeCell ref="A28:E28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E0017-7DA7-449C-B450-A5DDCFF0649B}">
  <dimension ref="A1:G42"/>
  <sheetViews>
    <sheetView workbookViewId="0">
      <selection activeCell="G46" sqref="G46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635</v>
      </c>
      <c r="B1" s="27"/>
      <c r="C1" s="27"/>
      <c r="D1" s="27"/>
      <c r="E1" s="27"/>
      <c r="F1" s="27"/>
      <c r="G1" s="27"/>
    </row>
    <row r="2" spans="1:7" x14ac:dyDescent="0.3">
      <c r="A2" s="27" t="s">
        <v>677</v>
      </c>
      <c r="B2" s="27"/>
      <c r="C2" s="27"/>
      <c r="D2" s="27"/>
      <c r="E2" s="27"/>
      <c r="F2" s="27"/>
      <c r="G2" s="27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441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43" t="s">
        <v>656</v>
      </c>
      <c r="B10" s="43"/>
      <c r="C10" s="43"/>
      <c r="D10" s="43"/>
      <c r="E10" s="43"/>
      <c r="F10" s="43"/>
      <c r="G10" s="43"/>
    </row>
    <row r="11" spans="1:7" ht="31.2" x14ac:dyDescent="0.3">
      <c r="A11" s="6">
        <v>1</v>
      </c>
      <c r="B11" s="9" t="s">
        <v>442</v>
      </c>
      <c r="C11" s="7">
        <v>0.64</v>
      </c>
      <c r="D11" s="6" t="s">
        <v>25</v>
      </c>
      <c r="E11" s="8" t="s">
        <v>16</v>
      </c>
      <c r="F11" s="6" t="s">
        <v>18</v>
      </c>
      <c r="G11" s="6" t="s">
        <v>18</v>
      </c>
    </row>
    <row r="12" spans="1:7" x14ac:dyDescent="0.3">
      <c r="A12" s="43" t="s">
        <v>655</v>
      </c>
      <c r="B12" s="43"/>
      <c r="C12" s="43"/>
      <c r="D12" s="43"/>
      <c r="E12" s="43"/>
      <c r="F12" s="43"/>
      <c r="G12" s="43"/>
    </row>
    <row r="13" spans="1:7" ht="31.2" x14ac:dyDescent="0.3">
      <c r="A13" s="6">
        <v>2</v>
      </c>
      <c r="B13" s="9" t="s">
        <v>443</v>
      </c>
      <c r="C13" s="7">
        <v>0.22</v>
      </c>
      <c r="D13" s="6" t="s">
        <v>15</v>
      </c>
      <c r="E13" s="8" t="s">
        <v>16</v>
      </c>
      <c r="F13" s="6" t="s">
        <v>18</v>
      </c>
      <c r="G13" s="6" t="s">
        <v>18</v>
      </c>
    </row>
    <row r="14" spans="1:7" ht="31.2" x14ac:dyDescent="0.3">
      <c r="A14" s="6">
        <v>3</v>
      </c>
      <c r="B14" s="9" t="s">
        <v>444</v>
      </c>
      <c r="C14" s="7">
        <v>0.35599999999999998</v>
      </c>
      <c r="D14" s="6" t="s">
        <v>15</v>
      </c>
      <c r="E14" s="8" t="s">
        <v>17</v>
      </c>
      <c r="F14" s="6" t="s">
        <v>19</v>
      </c>
      <c r="G14" s="6" t="s">
        <v>19</v>
      </c>
    </row>
    <row r="15" spans="1:7" x14ac:dyDescent="0.3">
      <c r="A15" s="35" t="s">
        <v>21</v>
      </c>
      <c r="B15" s="36"/>
      <c r="C15" s="36"/>
      <c r="D15" s="36"/>
      <c r="E15" s="36"/>
      <c r="F15" s="36"/>
      <c r="G15" s="37"/>
    </row>
    <row r="16" spans="1:7" ht="31.2" x14ac:dyDescent="0.3">
      <c r="A16" s="6">
        <v>4</v>
      </c>
      <c r="B16" s="9" t="s">
        <v>445</v>
      </c>
      <c r="C16" s="7">
        <v>0.32</v>
      </c>
      <c r="D16" s="6" t="s">
        <v>22</v>
      </c>
      <c r="E16" s="8" t="s">
        <v>16</v>
      </c>
      <c r="F16" s="6" t="s">
        <v>18</v>
      </c>
      <c r="G16" s="6" t="s">
        <v>18</v>
      </c>
    </row>
    <row r="17" spans="1:7" ht="31.2" x14ac:dyDescent="0.3">
      <c r="A17" s="6">
        <v>5</v>
      </c>
      <c r="B17" s="9" t="s">
        <v>446</v>
      </c>
      <c r="C17" s="7">
        <v>4.34</v>
      </c>
      <c r="D17" s="6" t="s">
        <v>25</v>
      </c>
      <c r="E17" s="8" t="s">
        <v>17</v>
      </c>
      <c r="F17" s="6" t="s">
        <v>19</v>
      </c>
      <c r="G17" s="6" t="s">
        <v>19</v>
      </c>
    </row>
    <row r="18" spans="1:7" ht="31.2" x14ac:dyDescent="0.3">
      <c r="A18" s="6">
        <v>6</v>
      </c>
      <c r="B18" s="9" t="s">
        <v>447</v>
      </c>
      <c r="C18" s="7">
        <v>0.45</v>
      </c>
      <c r="D18" s="6" t="s">
        <v>22</v>
      </c>
      <c r="E18" s="8" t="s">
        <v>16</v>
      </c>
      <c r="F18" s="6" t="s">
        <v>18</v>
      </c>
      <c r="G18" s="6" t="s">
        <v>18</v>
      </c>
    </row>
    <row r="19" spans="1:7" ht="31.2" x14ac:dyDescent="0.3">
      <c r="A19" s="6">
        <v>7</v>
      </c>
      <c r="B19" s="9" t="s">
        <v>448</v>
      </c>
      <c r="C19" s="7">
        <v>5.41</v>
      </c>
      <c r="D19" s="6" t="s">
        <v>15</v>
      </c>
      <c r="E19" s="8" t="s">
        <v>17</v>
      </c>
      <c r="F19" s="6" t="s">
        <v>19</v>
      </c>
      <c r="G19" s="6" t="s">
        <v>19</v>
      </c>
    </row>
    <row r="20" spans="1:7" ht="31.2" x14ac:dyDescent="0.3">
      <c r="A20" s="6">
        <v>8</v>
      </c>
      <c r="B20" s="9" t="s">
        <v>449</v>
      </c>
      <c r="C20" s="7">
        <v>0.78</v>
      </c>
      <c r="D20" s="6" t="s">
        <v>15</v>
      </c>
      <c r="E20" s="8" t="s">
        <v>17</v>
      </c>
      <c r="F20" s="6" t="s">
        <v>19</v>
      </c>
      <c r="G20" s="6" t="s">
        <v>19</v>
      </c>
    </row>
    <row r="21" spans="1:7" ht="31.2" x14ac:dyDescent="0.3">
      <c r="A21" s="6">
        <v>9</v>
      </c>
      <c r="B21" s="9" t="s">
        <v>450</v>
      </c>
      <c r="C21" s="7">
        <v>1.1200000000000001</v>
      </c>
      <c r="D21" s="6" t="s">
        <v>22</v>
      </c>
      <c r="E21" s="8" t="s">
        <v>16</v>
      </c>
      <c r="F21" s="6" t="s">
        <v>18</v>
      </c>
      <c r="G21" s="6" t="s">
        <v>18</v>
      </c>
    </row>
    <row r="22" spans="1:7" ht="31.2" x14ac:dyDescent="0.3">
      <c r="A22" s="6">
        <v>10</v>
      </c>
      <c r="B22" s="9" t="s">
        <v>451</v>
      </c>
      <c r="C22" s="7">
        <v>2.66</v>
      </c>
      <c r="D22" s="6" t="s">
        <v>22</v>
      </c>
      <c r="E22" s="8" t="s">
        <v>16</v>
      </c>
      <c r="F22" s="6" t="s">
        <v>18</v>
      </c>
      <c r="G22" s="6" t="s">
        <v>18</v>
      </c>
    </row>
    <row r="23" spans="1:7" ht="31.2" x14ac:dyDescent="0.3">
      <c r="A23" s="6">
        <v>11</v>
      </c>
      <c r="B23" s="9" t="s">
        <v>452</v>
      </c>
      <c r="C23" s="7">
        <v>3.08</v>
      </c>
      <c r="D23" s="6" t="s">
        <v>22</v>
      </c>
      <c r="E23" s="8" t="s">
        <v>17</v>
      </c>
      <c r="F23" s="6" t="s">
        <v>19</v>
      </c>
      <c r="G23" s="6" t="s">
        <v>19</v>
      </c>
    </row>
    <row r="24" spans="1:7" x14ac:dyDescent="0.3">
      <c r="A24" s="35" t="s">
        <v>13</v>
      </c>
      <c r="B24" s="36"/>
      <c r="C24" s="36"/>
      <c r="D24" s="36"/>
      <c r="E24" s="36"/>
      <c r="F24" s="36"/>
      <c r="G24" s="37"/>
    </row>
    <row r="25" spans="1:7" ht="31.2" x14ac:dyDescent="0.3">
      <c r="A25" s="6">
        <v>12</v>
      </c>
      <c r="B25" s="9" t="s">
        <v>453</v>
      </c>
      <c r="C25" s="7">
        <v>0.52</v>
      </c>
      <c r="D25" s="6" t="s">
        <v>22</v>
      </c>
      <c r="E25" s="8" t="s">
        <v>16</v>
      </c>
      <c r="F25" s="6" t="s">
        <v>18</v>
      </c>
      <c r="G25" s="6" t="s">
        <v>18</v>
      </c>
    </row>
    <row r="26" spans="1:7" ht="31.2" x14ac:dyDescent="0.3">
      <c r="A26" s="6">
        <v>13</v>
      </c>
      <c r="B26" s="13" t="s">
        <v>454</v>
      </c>
      <c r="C26" s="7">
        <v>0.46</v>
      </c>
      <c r="D26" s="6" t="s">
        <v>22</v>
      </c>
      <c r="E26" s="8" t="s">
        <v>16</v>
      </c>
      <c r="F26" s="6" t="s">
        <v>18</v>
      </c>
      <c r="G26" s="6" t="s">
        <v>18</v>
      </c>
    </row>
    <row r="27" spans="1:7" x14ac:dyDescent="0.3">
      <c r="A27" s="14">
        <v>14</v>
      </c>
      <c r="B27" s="23" t="s">
        <v>455</v>
      </c>
      <c r="C27" s="15">
        <v>2.4</v>
      </c>
      <c r="D27" s="14" t="s">
        <v>22</v>
      </c>
      <c r="E27" s="24" t="s">
        <v>666</v>
      </c>
      <c r="F27" s="14" t="s">
        <v>19</v>
      </c>
      <c r="G27" s="14" t="s">
        <v>19</v>
      </c>
    </row>
    <row r="28" spans="1:7" ht="31.2" x14ac:dyDescent="0.3">
      <c r="A28" s="6">
        <v>15</v>
      </c>
      <c r="B28" s="9" t="s">
        <v>456</v>
      </c>
      <c r="C28" s="7">
        <v>3.32</v>
      </c>
      <c r="D28" s="6" t="s">
        <v>415</v>
      </c>
      <c r="E28" s="8" t="s">
        <v>16</v>
      </c>
      <c r="F28" s="6" t="s">
        <v>18</v>
      </c>
      <c r="G28" s="6" t="s">
        <v>18</v>
      </c>
    </row>
    <row r="29" spans="1:7" ht="31.2" x14ac:dyDescent="0.3">
      <c r="A29" s="6">
        <v>16</v>
      </c>
      <c r="B29" s="13" t="s">
        <v>457</v>
      </c>
      <c r="C29" s="7">
        <v>7.0000000000000007E-2</v>
      </c>
      <c r="D29" s="6" t="s">
        <v>22</v>
      </c>
      <c r="E29" s="8" t="s">
        <v>16</v>
      </c>
      <c r="F29" s="6" t="s">
        <v>18</v>
      </c>
      <c r="G29" s="6" t="s">
        <v>18</v>
      </c>
    </row>
    <row r="30" spans="1:7" ht="31.2" x14ac:dyDescent="0.3">
      <c r="A30" s="6">
        <v>17</v>
      </c>
      <c r="B30" s="9" t="s">
        <v>458</v>
      </c>
      <c r="C30" s="7">
        <v>0.32</v>
      </c>
      <c r="D30" s="6" t="s">
        <v>22</v>
      </c>
      <c r="E30" s="8" t="s">
        <v>16</v>
      </c>
      <c r="F30" s="6" t="s">
        <v>18</v>
      </c>
      <c r="G30" s="6" t="s">
        <v>18</v>
      </c>
    </row>
    <row r="31" spans="1:7" ht="31.2" x14ac:dyDescent="0.3">
      <c r="A31" s="6">
        <v>18</v>
      </c>
      <c r="B31" s="9" t="s">
        <v>459</v>
      </c>
      <c r="C31" s="7">
        <v>0.08</v>
      </c>
      <c r="D31" s="6" t="s">
        <v>22</v>
      </c>
      <c r="E31" s="8" t="s">
        <v>16</v>
      </c>
      <c r="F31" s="6" t="s">
        <v>18</v>
      </c>
      <c r="G31" s="6" t="s">
        <v>18</v>
      </c>
    </row>
    <row r="32" spans="1:7" ht="31.2" x14ac:dyDescent="0.3">
      <c r="A32" s="6">
        <v>19</v>
      </c>
      <c r="B32" s="9" t="s">
        <v>460</v>
      </c>
      <c r="C32" s="7">
        <v>1.81</v>
      </c>
      <c r="D32" s="6" t="s">
        <v>22</v>
      </c>
      <c r="E32" s="8" t="s">
        <v>16</v>
      </c>
      <c r="F32" s="6" t="s">
        <v>18</v>
      </c>
      <c r="G32" s="6" t="s">
        <v>18</v>
      </c>
    </row>
    <row r="33" spans="1:7" ht="31.2" x14ac:dyDescent="0.3">
      <c r="A33" s="6">
        <v>20</v>
      </c>
      <c r="B33" s="13" t="s">
        <v>461</v>
      </c>
      <c r="C33" s="7">
        <v>4.1100000000000003</v>
      </c>
      <c r="D33" s="6" t="s">
        <v>22</v>
      </c>
      <c r="E33" s="8" t="s">
        <v>16</v>
      </c>
      <c r="F33" s="6" t="s">
        <v>18</v>
      </c>
      <c r="G33" s="6" t="s">
        <v>18</v>
      </c>
    </row>
    <row r="34" spans="1:7" x14ac:dyDescent="0.3">
      <c r="A34" s="38" t="s">
        <v>41</v>
      </c>
      <c r="B34" s="39"/>
      <c r="C34" s="39"/>
      <c r="D34" s="39"/>
      <c r="E34" s="39"/>
      <c r="F34" s="39"/>
      <c r="G34" s="40"/>
    </row>
    <row r="35" spans="1:7" ht="31.2" x14ac:dyDescent="0.3">
      <c r="A35" s="6">
        <v>21</v>
      </c>
      <c r="B35" s="9" t="s">
        <v>623</v>
      </c>
      <c r="C35" s="7">
        <v>0.43</v>
      </c>
      <c r="D35" s="6" t="s">
        <v>22</v>
      </c>
      <c r="E35" s="8" t="s">
        <v>16</v>
      </c>
      <c r="F35" s="6" t="s">
        <v>18</v>
      </c>
      <c r="G35" s="6" t="s">
        <v>18</v>
      </c>
    </row>
    <row r="36" spans="1:7" ht="31.2" x14ac:dyDescent="0.3">
      <c r="A36" s="6">
        <v>22</v>
      </c>
      <c r="B36" s="9" t="s">
        <v>462</v>
      </c>
      <c r="C36" s="7">
        <v>0.71</v>
      </c>
      <c r="D36" s="6" t="s">
        <v>22</v>
      </c>
      <c r="E36" s="8" t="s">
        <v>16</v>
      </c>
      <c r="F36" s="6" t="s">
        <v>18</v>
      </c>
      <c r="G36" s="6" t="s">
        <v>18</v>
      </c>
    </row>
    <row r="37" spans="1:7" ht="31.2" x14ac:dyDescent="0.3">
      <c r="A37" s="6">
        <v>23</v>
      </c>
      <c r="B37" s="9" t="s">
        <v>463</v>
      </c>
      <c r="C37" s="7">
        <v>0.21</v>
      </c>
      <c r="D37" s="6" t="s">
        <v>22</v>
      </c>
      <c r="E37" s="8" t="s">
        <v>16</v>
      </c>
      <c r="F37" s="6" t="s">
        <v>18</v>
      </c>
      <c r="G37" s="6" t="s">
        <v>18</v>
      </c>
    </row>
    <row r="38" spans="1:7" ht="31.2" x14ac:dyDescent="0.3">
      <c r="A38" s="6">
        <v>24</v>
      </c>
      <c r="B38" s="9" t="s">
        <v>464</v>
      </c>
      <c r="C38" s="7">
        <v>0.48</v>
      </c>
      <c r="D38" s="6" t="s">
        <v>22</v>
      </c>
      <c r="E38" s="8" t="s">
        <v>16</v>
      </c>
      <c r="F38" s="6" t="s">
        <v>18</v>
      </c>
      <c r="G38" s="6" t="s">
        <v>18</v>
      </c>
    </row>
    <row r="39" spans="1:7" ht="31.2" x14ac:dyDescent="0.3">
      <c r="A39" s="6">
        <v>25</v>
      </c>
      <c r="B39" s="9" t="s">
        <v>465</v>
      </c>
      <c r="C39" s="7">
        <v>1.39</v>
      </c>
      <c r="D39" s="6" t="s">
        <v>22</v>
      </c>
      <c r="E39" s="8" t="s">
        <v>16</v>
      </c>
      <c r="F39" s="6" t="s">
        <v>18</v>
      </c>
      <c r="G39" s="6" t="s">
        <v>18</v>
      </c>
    </row>
    <row r="40" spans="1:7" x14ac:dyDescent="0.3">
      <c r="A40" s="41" t="s">
        <v>51</v>
      </c>
      <c r="B40" s="41"/>
      <c r="C40" s="41"/>
      <c r="D40" s="41"/>
      <c r="E40" s="41"/>
      <c r="F40" s="7">
        <f>SUM(C14,C17,C19,C20,C23,C27)</f>
        <v>16.366</v>
      </c>
      <c r="G40" s="7">
        <f>F40</f>
        <v>16.366</v>
      </c>
    </row>
    <row r="41" spans="1:7" x14ac:dyDescent="0.3">
      <c r="A41" s="41" t="s">
        <v>49</v>
      </c>
      <c r="B41" s="41"/>
      <c r="C41" s="41"/>
      <c r="D41" s="41"/>
      <c r="E41" s="41"/>
      <c r="F41" s="7">
        <f>SUM(C11,C13,C16,C18,C21:C22,C25:C26,C28:C33,C35:C39)</f>
        <v>19.320000000000004</v>
      </c>
      <c r="G41" s="7">
        <f>F41</f>
        <v>19.320000000000004</v>
      </c>
    </row>
    <row r="42" spans="1:7" x14ac:dyDescent="0.3">
      <c r="A42" s="41" t="s">
        <v>50</v>
      </c>
      <c r="B42" s="41"/>
      <c r="C42" s="41"/>
      <c r="D42" s="41"/>
      <c r="E42" s="41"/>
      <c r="F42" s="15">
        <f>SUM(F40:F41)</f>
        <v>35.686000000000007</v>
      </c>
      <c r="G42" s="7">
        <f>F42</f>
        <v>35.686000000000007</v>
      </c>
    </row>
  </sheetData>
  <mergeCells count="18"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  <mergeCell ref="A42:E42"/>
    <mergeCell ref="A10:G10"/>
    <mergeCell ref="A15:G15"/>
    <mergeCell ref="A24:G24"/>
    <mergeCell ref="A34:G34"/>
    <mergeCell ref="A40:E40"/>
    <mergeCell ref="A41:E41"/>
    <mergeCell ref="A12:G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CA298-000C-46E2-A2C4-B2B0E2204D8B}">
  <dimension ref="A1:V49"/>
  <sheetViews>
    <sheetView workbookViewId="0">
      <selection activeCell="G51" sqref="G51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636</v>
      </c>
      <c r="B1" s="27"/>
      <c r="C1" s="27"/>
      <c r="D1" s="27"/>
      <c r="E1" s="27"/>
      <c r="F1" s="27"/>
      <c r="G1" s="27"/>
    </row>
    <row r="2" spans="1:7" x14ac:dyDescent="0.3">
      <c r="A2" s="27" t="s">
        <v>676</v>
      </c>
      <c r="B2" s="27"/>
      <c r="C2" s="27"/>
      <c r="D2" s="27"/>
      <c r="E2" s="27"/>
      <c r="F2" s="27"/>
      <c r="G2" s="27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466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35" t="s">
        <v>21</v>
      </c>
      <c r="B10" s="36"/>
      <c r="C10" s="36"/>
      <c r="D10" s="36"/>
      <c r="E10" s="36"/>
      <c r="F10" s="36"/>
      <c r="G10" s="37"/>
    </row>
    <row r="11" spans="1:7" ht="31.2" x14ac:dyDescent="0.3">
      <c r="A11" s="6">
        <v>1</v>
      </c>
      <c r="B11" s="9" t="s">
        <v>467</v>
      </c>
      <c r="C11" s="7">
        <v>2.0299999999999998</v>
      </c>
      <c r="D11" s="6" t="s">
        <v>22</v>
      </c>
      <c r="E11" s="8" t="s">
        <v>16</v>
      </c>
      <c r="F11" s="6" t="s">
        <v>18</v>
      </c>
      <c r="G11" s="6" t="s">
        <v>18</v>
      </c>
    </row>
    <row r="12" spans="1:7" ht="31.2" x14ac:dyDescent="0.3">
      <c r="A12" s="6">
        <v>2</v>
      </c>
      <c r="B12" s="9" t="s">
        <v>468</v>
      </c>
      <c r="C12" s="7">
        <v>1.19</v>
      </c>
      <c r="D12" s="6" t="s">
        <v>25</v>
      </c>
      <c r="E12" s="8" t="s">
        <v>17</v>
      </c>
      <c r="F12" s="6" t="s">
        <v>19</v>
      </c>
      <c r="G12" s="6" t="s">
        <v>19</v>
      </c>
    </row>
    <row r="13" spans="1:7" ht="31.2" x14ac:dyDescent="0.3">
      <c r="A13" s="6">
        <v>3</v>
      </c>
      <c r="B13" s="9" t="s">
        <v>469</v>
      </c>
      <c r="C13" s="7">
        <v>1.31</v>
      </c>
      <c r="D13" s="6" t="s">
        <v>25</v>
      </c>
      <c r="E13" s="8" t="s">
        <v>16</v>
      </c>
      <c r="F13" s="6" t="s">
        <v>18</v>
      </c>
      <c r="G13" s="6" t="s">
        <v>18</v>
      </c>
    </row>
    <row r="14" spans="1:7" ht="31.2" x14ac:dyDescent="0.3">
      <c r="A14" s="6">
        <v>4</v>
      </c>
      <c r="B14" s="9" t="s">
        <v>470</v>
      </c>
      <c r="C14" s="7">
        <v>0.7</v>
      </c>
      <c r="D14" s="6" t="s">
        <v>15</v>
      </c>
      <c r="E14" s="8" t="s">
        <v>17</v>
      </c>
      <c r="F14" s="6" t="s">
        <v>19</v>
      </c>
      <c r="G14" s="6" t="s">
        <v>19</v>
      </c>
    </row>
    <row r="15" spans="1:7" ht="31.2" x14ac:dyDescent="0.3">
      <c r="A15" s="6">
        <v>5</v>
      </c>
      <c r="B15" s="13" t="s">
        <v>471</v>
      </c>
      <c r="C15" s="7">
        <v>0.45</v>
      </c>
      <c r="D15" s="6" t="s">
        <v>15</v>
      </c>
      <c r="E15" s="8" t="s">
        <v>16</v>
      </c>
      <c r="F15" s="6" t="s">
        <v>18</v>
      </c>
      <c r="G15" s="6" t="s">
        <v>18</v>
      </c>
    </row>
    <row r="16" spans="1:7" x14ac:dyDescent="0.3">
      <c r="A16" s="35" t="s">
        <v>13</v>
      </c>
      <c r="B16" s="36"/>
      <c r="C16" s="36"/>
      <c r="D16" s="36"/>
      <c r="E16" s="36"/>
      <c r="F16" s="36"/>
      <c r="G16" s="37"/>
    </row>
    <row r="17" spans="1:22" ht="31.2" x14ac:dyDescent="0.3">
      <c r="A17" s="6">
        <v>6</v>
      </c>
      <c r="B17" s="9" t="s">
        <v>472</v>
      </c>
      <c r="C17" s="7">
        <v>2.4</v>
      </c>
      <c r="D17" s="6" t="s">
        <v>22</v>
      </c>
      <c r="E17" s="8" t="s">
        <v>16</v>
      </c>
      <c r="F17" s="6" t="s">
        <v>18</v>
      </c>
      <c r="G17" s="6" t="s">
        <v>18</v>
      </c>
    </row>
    <row r="18" spans="1:22" ht="31.2" x14ac:dyDescent="0.3">
      <c r="A18" s="6">
        <v>7</v>
      </c>
      <c r="B18" s="9" t="s">
        <v>473</v>
      </c>
      <c r="C18" s="7">
        <v>1.98</v>
      </c>
      <c r="D18" s="6" t="s">
        <v>22</v>
      </c>
      <c r="E18" s="8" t="s">
        <v>16</v>
      </c>
      <c r="F18" s="6" t="s">
        <v>18</v>
      </c>
      <c r="G18" s="6" t="s">
        <v>18</v>
      </c>
    </row>
    <row r="19" spans="1:22" x14ac:dyDescent="0.3">
      <c r="A19" s="14">
        <v>8</v>
      </c>
      <c r="B19" s="23" t="s">
        <v>474</v>
      </c>
      <c r="C19" s="15">
        <v>3.86</v>
      </c>
      <c r="D19" s="14" t="s">
        <v>22</v>
      </c>
      <c r="E19" s="24" t="s">
        <v>668</v>
      </c>
      <c r="F19" s="14" t="s">
        <v>19</v>
      </c>
      <c r="G19" s="14" t="s">
        <v>19</v>
      </c>
    </row>
    <row r="20" spans="1:22" ht="31.2" x14ac:dyDescent="0.3">
      <c r="A20" s="6">
        <v>9</v>
      </c>
      <c r="B20" s="9" t="s">
        <v>489</v>
      </c>
      <c r="C20" s="7">
        <v>1.98</v>
      </c>
      <c r="D20" s="6" t="s">
        <v>22</v>
      </c>
      <c r="E20" s="8" t="s">
        <v>16</v>
      </c>
      <c r="F20" s="6" t="s">
        <v>18</v>
      </c>
      <c r="G20" s="6" t="s">
        <v>18</v>
      </c>
    </row>
    <row r="21" spans="1:22" ht="31.2" x14ac:dyDescent="0.3">
      <c r="A21" s="6">
        <v>10</v>
      </c>
      <c r="B21" s="13" t="s">
        <v>475</v>
      </c>
      <c r="C21" s="7">
        <v>0.18</v>
      </c>
      <c r="D21" s="6" t="s">
        <v>22</v>
      </c>
      <c r="E21" s="8" t="s">
        <v>16</v>
      </c>
      <c r="F21" s="6" t="s">
        <v>18</v>
      </c>
      <c r="G21" s="6" t="s">
        <v>18</v>
      </c>
    </row>
    <row r="22" spans="1:22" ht="31.2" x14ac:dyDescent="0.3">
      <c r="A22" s="6">
        <v>11</v>
      </c>
      <c r="B22" s="9" t="s">
        <v>476</v>
      </c>
      <c r="C22" s="7">
        <v>0.95</v>
      </c>
      <c r="D22" s="6" t="s">
        <v>25</v>
      </c>
      <c r="E22" s="8" t="s">
        <v>16</v>
      </c>
      <c r="F22" s="6" t="s">
        <v>18</v>
      </c>
      <c r="G22" s="6" t="s">
        <v>18</v>
      </c>
    </row>
    <row r="23" spans="1:22" ht="31.2" x14ac:dyDescent="0.3">
      <c r="A23" s="6">
        <v>12</v>
      </c>
      <c r="B23" s="13" t="s">
        <v>477</v>
      </c>
      <c r="C23" s="7">
        <v>0.91</v>
      </c>
      <c r="D23" s="6" t="s">
        <v>22</v>
      </c>
      <c r="E23" s="8" t="s">
        <v>16</v>
      </c>
      <c r="F23" s="6" t="s">
        <v>18</v>
      </c>
      <c r="G23" s="6" t="s">
        <v>18</v>
      </c>
    </row>
    <row r="24" spans="1:22" ht="31.2" x14ac:dyDescent="0.3">
      <c r="A24" s="6">
        <v>13</v>
      </c>
      <c r="B24" s="13" t="s">
        <v>478</v>
      </c>
      <c r="C24" s="7">
        <v>2.62</v>
      </c>
      <c r="D24" s="6" t="s">
        <v>22</v>
      </c>
      <c r="E24" s="8" t="s">
        <v>16</v>
      </c>
      <c r="F24" s="6" t="s">
        <v>18</v>
      </c>
      <c r="G24" s="6" t="s">
        <v>18</v>
      </c>
    </row>
    <row r="25" spans="1:22" ht="31.2" x14ac:dyDescent="0.3">
      <c r="A25" s="6">
        <v>14</v>
      </c>
      <c r="B25" s="13" t="s">
        <v>479</v>
      </c>
      <c r="C25" s="7">
        <v>2.6</v>
      </c>
      <c r="D25" s="6" t="s">
        <v>22</v>
      </c>
      <c r="E25" s="8" t="s">
        <v>16</v>
      </c>
      <c r="F25" s="6" t="s">
        <v>18</v>
      </c>
      <c r="G25" s="6" t="s">
        <v>18</v>
      </c>
    </row>
    <row r="26" spans="1:22" ht="31.2" x14ac:dyDescent="0.3">
      <c r="A26" s="6">
        <v>15</v>
      </c>
      <c r="B26" s="9" t="s">
        <v>480</v>
      </c>
      <c r="C26" s="7">
        <v>1.55</v>
      </c>
      <c r="D26" s="6" t="s">
        <v>22</v>
      </c>
      <c r="E26" s="8" t="s">
        <v>16</v>
      </c>
      <c r="F26" s="6" t="s">
        <v>18</v>
      </c>
      <c r="G26" s="6" t="s">
        <v>18</v>
      </c>
    </row>
    <row r="27" spans="1:22" ht="31.2" x14ac:dyDescent="0.3">
      <c r="A27" s="6">
        <v>16</v>
      </c>
      <c r="B27" s="13" t="s">
        <v>481</v>
      </c>
      <c r="C27" s="7">
        <v>1.17</v>
      </c>
      <c r="D27" s="6" t="s">
        <v>22</v>
      </c>
      <c r="E27" s="8" t="s">
        <v>16</v>
      </c>
      <c r="F27" s="6" t="s">
        <v>18</v>
      </c>
      <c r="G27" s="6" t="s">
        <v>18</v>
      </c>
    </row>
    <row r="28" spans="1:22" ht="31.2" x14ac:dyDescent="0.3">
      <c r="A28" s="6">
        <v>17</v>
      </c>
      <c r="B28" s="13" t="s">
        <v>482</v>
      </c>
      <c r="C28" s="7">
        <v>1.1000000000000001</v>
      </c>
      <c r="D28" s="6" t="s">
        <v>22</v>
      </c>
      <c r="E28" s="8" t="s">
        <v>17</v>
      </c>
      <c r="F28" s="6" t="s">
        <v>19</v>
      </c>
      <c r="G28" s="6" t="s">
        <v>19</v>
      </c>
    </row>
    <row r="29" spans="1:22" ht="31.2" x14ac:dyDescent="0.3">
      <c r="A29" s="14">
        <v>18</v>
      </c>
      <c r="B29" s="25" t="s">
        <v>484</v>
      </c>
      <c r="C29" s="15">
        <v>0.49</v>
      </c>
      <c r="D29" s="14" t="s">
        <v>15</v>
      </c>
      <c r="E29" s="24" t="s">
        <v>16</v>
      </c>
      <c r="F29" s="14" t="s">
        <v>18</v>
      </c>
      <c r="G29" s="14" t="s">
        <v>18</v>
      </c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</row>
    <row r="30" spans="1:22" s="18" customFormat="1" x14ac:dyDescent="0.3">
      <c r="A30" s="14">
        <v>19</v>
      </c>
      <c r="B30" s="25" t="s">
        <v>483</v>
      </c>
      <c r="C30" s="15">
        <v>1.34</v>
      </c>
      <c r="D30" s="14" t="s">
        <v>22</v>
      </c>
      <c r="E30" s="24" t="s">
        <v>668</v>
      </c>
      <c r="F30" s="14" t="s">
        <v>19</v>
      </c>
      <c r="G30" s="14" t="s">
        <v>19</v>
      </c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</row>
    <row r="31" spans="1:22" ht="31.2" x14ac:dyDescent="0.3">
      <c r="A31" s="6">
        <v>20</v>
      </c>
      <c r="B31" s="13" t="s">
        <v>485</v>
      </c>
      <c r="C31" s="7">
        <v>0.32</v>
      </c>
      <c r="D31" s="6" t="s">
        <v>15</v>
      </c>
      <c r="E31" s="8" t="s">
        <v>16</v>
      </c>
      <c r="F31" s="6" t="s">
        <v>18</v>
      </c>
      <c r="G31" s="6" t="s">
        <v>18</v>
      </c>
    </row>
    <row r="32" spans="1:22" ht="31.2" x14ac:dyDescent="0.3">
      <c r="A32" s="6">
        <v>21</v>
      </c>
      <c r="B32" s="13" t="s">
        <v>486</v>
      </c>
      <c r="C32" s="7">
        <v>1.58</v>
      </c>
      <c r="D32" s="6" t="s">
        <v>22</v>
      </c>
      <c r="E32" s="8" t="s">
        <v>16</v>
      </c>
      <c r="F32" s="6" t="s">
        <v>18</v>
      </c>
      <c r="G32" s="6" t="s">
        <v>18</v>
      </c>
    </row>
    <row r="33" spans="1:7" ht="31.2" x14ac:dyDescent="0.3">
      <c r="A33" s="6">
        <v>22</v>
      </c>
      <c r="B33" s="11" t="s">
        <v>487</v>
      </c>
      <c r="C33" s="7">
        <v>1.03</v>
      </c>
      <c r="D33" s="6" t="s">
        <v>22</v>
      </c>
      <c r="E33" s="8" t="s">
        <v>16</v>
      </c>
      <c r="F33" s="6" t="s">
        <v>18</v>
      </c>
      <c r="G33" s="6" t="s">
        <v>18</v>
      </c>
    </row>
    <row r="34" spans="1:7" ht="31.2" x14ac:dyDescent="0.3">
      <c r="A34" s="6">
        <v>23</v>
      </c>
      <c r="B34" s="9" t="s">
        <v>488</v>
      </c>
      <c r="C34" s="7">
        <v>0.53</v>
      </c>
      <c r="D34" s="6" t="s">
        <v>15</v>
      </c>
      <c r="E34" s="8" t="s">
        <v>16</v>
      </c>
      <c r="F34" s="6" t="s">
        <v>18</v>
      </c>
      <c r="G34" s="6" t="s">
        <v>18</v>
      </c>
    </row>
    <row r="35" spans="1:7" x14ac:dyDescent="0.3">
      <c r="A35" s="38" t="s">
        <v>41</v>
      </c>
      <c r="B35" s="39"/>
      <c r="C35" s="39"/>
      <c r="D35" s="39"/>
      <c r="E35" s="39"/>
      <c r="F35" s="39"/>
      <c r="G35" s="40"/>
    </row>
    <row r="36" spans="1:7" ht="31.2" x14ac:dyDescent="0.3">
      <c r="A36" s="6">
        <v>24</v>
      </c>
      <c r="B36" s="9" t="s">
        <v>621</v>
      </c>
      <c r="C36" s="7">
        <v>0.66</v>
      </c>
      <c r="D36" s="6" t="s">
        <v>22</v>
      </c>
      <c r="E36" s="8" t="s">
        <v>16</v>
      </c>
      <c r="F36" s="6" t="s">
        <v>18</v>
      </c>
      <c r="G36" s="6" t="s">
        <v>18</v>
      </c>
    </row>
    <row r="37" spans="1:7" ht="31.2" x14ac:dyDescent="0.3">
      <c r="A37" s="6">
        <v>25</v>
      </c>
      <c r="B37" s="9" t="s">
        <v>498</v>
      </c>
      <c r="C37" s="7">
        <v>1.24</v>
      </c>
      <c r="D37" s="6" t="s">
        <v>22</v>
      </c>
      <c r="E37" s="8" t="s">
        <v>16</v>
      </c>
      <c r="F37" s="6" t="s">
        <v>18</v>
      </c>
      <c r="G37" s="6" t="s">
        <v>18</v>
      </c>
    </row>
    <row r="38" spans="1:7" ht="31.2" x14ac:dyDescent="0.3">
      <c r="A38" s="6">
        <v>26</v>
      </c>
      <c r="B38" s="13" t="s">
        <v>490</v>
      </c>
      <c r="C38" s="7">
        <v>0.63</v>
      </c>
      <c r="D38" s="6" t="s">
        <v>22</v>
      </c>
      <c r="E38" s="8" t="s">
        <v>16</v>
      </c>
      <c r="F38" s="6" t="s">
        <v>18</v>
      </c>
      <c r="G38" s="6" t="s">
        <v>18</v>
      </c>
    </row>
    <row r="39" spans="1:7" ht="31.2" x14ac:dyDescent="0.3">
      <c r="A39" s="6">
        <v>27</v>
      </c>
      <c r="B39" s="13" t="s">
        <v>499</v>
      </c>
      <c r="C39" s="7">
        <v>1</v>
      </c>
      <c r="D39" s="6" t="s">
        <v>22</v>
      </c>
      <c r="E39" s="8" t="s">
        <v>16</v>
      </c>
      <c r="F39" s="6" t="s">
        <v>18</v>
      </c>
      <c r="G39" s="6" t="s">
        <v>18</v>
      </c>
    </row>
    <row r="40" spans="1:7" ht="31.2" x14ac:dyDescent="0.3">
      <c r="A40" s="6">
        <v>28</v>
      </c>
      <c r="B40" s="13" t="s">
        <v>491</v>
      </c>
      <c r="C40" s="7">
        <v>1.39</v>
      </c>
      <c r="D40" s="6" t="s">
        <v>22</v>
      </c>
      <c r="E40" s="8" t="s">
        <v>16</v>
      </c>
      <c r="F40" s="6" t="s">
        <v>18</v>
      </c>
      <c r="G40" s="6" t="s">
        <v>18</v>
      </c>
    </row>
    <row r="41" spans="1:7" ht="31.2" x14ac:dyDescent="0.3">
      <c r="A41" s="6">
        <v>29</v>
      </c>
      <c r="B41" s="9" t="s">
        <v>492</v>
      </c>
      <c r="C41" s="7">
        <v>1.42</v>
      </c>
      <c r="D41" s="6" t="s">
        <v>22</v>
      </c>
      <c r="E41" s="8" t="s">
        <v>16</v>
      </c>
      <c r="F41" s="6" t="s">
        <v>18</v>
      </c>
      <c r="G41" s="6" t="s">
        <v>18</v>
      </c>
    </row>
    <row r="42" spans="1:7" ht="31.2" x14ac:dyDescent="0.3">
      <c r="A42" s="6">
        <v>30</v>
      </c>
      <c r="B42" s="9" t="s">
        <v>493</v>
      </c>
      <c r="C42" s="7">
        <v>2.1</v>
      </c>
      <c r="D42" s="6" t="s">
        <v>22</v>
      </c>
      <c r="E42" s="8" t="s">
        <v>16</v>
      </c>
      <c r="F42" s="6" t="s">
        <v>18</v>
      </c>
      <c r="G42" s="6" t="s">
        <v>18</v>
      </c>
    </row>
    <row r="43" spans="1:7" ht="31.2" x14ac:dyDescent="0.3">
      <c r="A43" s="6">
        <v>31</v>
      </c>
      <c r="B43" s="13" t="s">
        <v>494</v>
      </c>
      <c r="C43" s="7">
        <v>2.71</v>
      </c>
      <c r="D43" s="6" t="s">
        <v>22</v>
      </c>
      <c r="E43" s="8" t="s">
        <v>16</v>
      </c>
      <c r="F43" s="6" t="s">
        <v>18</v>
      </c>
      <c r="G43" s="6" t="s">
        <v>18</v>
      </c>
    </row>
    <row r="44" spans="1:7" ht="31.2" x14ac:dyDescent="0.3">
      <c r="A44" s="6">
        <v>32</v>
      </c>
      <c r="B44" s="13" t="s">
        <v>495</v>
      </c>
      <c r="C44" s="7">
        <v>1.84</v>
      </c>
      <c r="D44" s="6" t="s">
        <v>22</v>
      </c>
      <c r="E44" s="8" t="s">
        <v>16</v>
      </c>
      <c r="F44" s="6" t="s">
        <v>18</v>
      </c>
      <c r="G44" s="6" t="s">
        <v>18</v>
      </c>
    </row>
    <row r="45" spans="1:7" ht="31.2" x14ac:dyDescent="0.3">
      <c r="A45" s="6">
        <v>33</v>
      </c>
      <c r="B45" s="13" t="s">
        <v>496</v>
      </c>
      <c r="C45" s="7">
        <v>0.96</v>
      </c>
      <c r="D45" s="6" t="s">
        <v>22</v>
      </c>
      <c r="E45" s="8" t="s">
        <v>16</v>
      </c>
      <c r="F45" s="6" t="s">
        <v>18</v>
      </c>
      <c r="G45" s="6" t="s">
        <v>18</v>
      </c>
    </row>
    <row r="46" spans="1:7" ht="31.2" x14ac:dyDescent="0.3">
      <c r="A46" s="6">
        <v>34</v>
      </c>
      <c r="B46" s="11" t="s">
        <v>497</v>
      </c>
      <c r="C46" s="7">
        <v>0.46</v>
      </c>
      <c r="D46" s="6" t="s">
        <v>22</v>
      </c>
      <c r="E46" s="8" t="s">
        <v>16</v>
      </c>
      <c r="F46" s="6" t="s">
        <v>18</v>
      </c>
      <c r="G46" s="6" t="s">
        <v>18</v>
      </c>
    </row>
    <row r="47" spans="1:7" x14ac:dyDescent="0.3">
      <c r="A47" s="41" t="s">
        <v>51</v>
      </c>
      <c r="B47" s="41"/>
      <c r="C47" s="41"/>
      <c r="D47" s="41"/>
      <c r="E47" s="41"/>
      <c r="F47" s="7">
        <f>SUM(C12,C14,C19,C28,C30)</f>
        <v>8.19</v>
      </c>
      <c r="G47" s="7">
        <f>F47</f>
        <v>8.19</v>
      </c>
    </row>
    <row r="48" spans="1:7" x14ac:dyDescent="0.3">
      <c r="A48" s="41" t="s">
        <v>49</v>
      </c>
      <c r="B48" s="41"/>
      <c r="C48" s="41"/>
      <c r="D48" s="41"/>
      <c r="E48" s="41"/>
      <c r="F48" s="7">
        <f>SUM(C11,C13,C15,C17:C18,C20:C27,C29,C31:C34,C36:C46)</f>
        <v>38.490000000000009</v>
      </c>
      <c r="G48" s="7">
        <f>F48</f>
        <v>38.490000000000009</v>
      </c>
    </row>
    <row r="49" spans="1:7" x14ac:dyDescent="0.3">
      <c r="A49" s="41" t="s">
        <v>50</v>
      </c>
      <c r="B49" s="41"/>
      <c r="C49" s="41"/>
      <c r="D49" s="41"/>
      <c r="E49" s="41"/>
      <c r="F49" s="15">
        <f>SUM(F47:F48)</f>
        <v>46.680000000000007</v>
      </c>
      <c r="G49" s="7">
        <f>F49</f>
        <v>46.680000000000007</v>
      </c>
    </row>
  </sheetData>
  <mergeCells count="16">
    <mergeCell ref="A49:E49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  <mergeCell ref="A10:G10"/>
    <mergeCell ref="A16:G16"/>
    <mergeCell ref="A35:G35"/>
    <mergeCell ref="A47:E47"/>
    <mergeCell ref="A48:E4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949A-4FC9-490F-A9EC-891C7EFC7956}">
  <dimension ref="A1:XFD66"/>
  <sheetViews>
    <sheetView workbookViewId="0">
      <selection activeCell="I64" sqref="I64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637</v>
      </c>
      <c r="B1" s="27"/>
      <c r="C1" s="27"/>
      <c r="D1" s="27"/>
      <c r="E1" s="27"/>
      <c r="F1" s="27"/>
      <c r="G1" s="27"/>
    </row>
    <row r="2" spans="1:7" x14ac:dyDescent="0.3">
      <c r="A2" s="27" t="s">
        <v>676</v>
      </c>
      <c r="B2" s="27"/>
      <c r="C2" s="27"/>
      <c r="D2" s="27"/>
      <c r="E2" s="27"/>
      <c r="F2" s="27"/>
      <c r="G2" s="27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500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43" t="s">
        <v>657</v>
      </c>
      <c r="B10" s="43"/>
      <c r="C10" s="43"/>
      <c r="D10" s="43"/>
      <c r="E10" s="43"/>
      <c r="F10" s="43"/>
      <c r="G10" s="43"/>
    </row>
    <row r="11" spans="1:7" ht="31.2" x14ac:dyDescent="0.3">
      <c r="A11" s="6">
        <v>1</v>
      </c>
      <c r="B11" s="9" t="s">
        <v>151</v>
      </c>
      <c r="C11" s="7">
        <v>0.17</v>
      </c>
      <c r="D11" s="6" t="s">
        <v>22</v>
      </c>
      <c r="E11" s="8" t="s">
        <v>16</v>
      </c>
      <c r="F11" s="6" t="s">
        <v>18</v>
      </c>
      <c r="G11" s="6" t="s">
        <v>18</v>
      </c>
    </row>
    <row r="12" spans="1:7" ht="31.2" x14ac:dyDescent="0.3">
      <c r="A12" s="6">
        <v>2</v>
      </c>
      <c r="B12" s="9" t="s">
        <v>101</v>
      </c>
      <c r="C12" s="7">
        <v>6.5000000000000002E-2</v>
      </c>
      <c r="D12" s="6" t="s">
        <v>22</v>
      </c>
      <c r="E12" s="8" t="s">
        <v>16</v>
      </c>
      <c r="F12" s="6" t="s">
        <v>18</v>
      </c>
      <c r="G12" s="6" t="s">
        <v>18</v>
      </c>
    </row>
    <row r="13" spans="1:7" ht="31.2" x14ac:dyDescent="0.3">
      <c r="A13" s="6">
        <v>3</v>
      </c>
      <c r="B13" s="9" t="s">
        <v>501</v>
      </c>
      <c r="C13" s="7">
        <v>0.1</v>
      </c>
      <c r="D13" s="6" t="s">
        <v>22</v>
      </c>
      <c r="E13" s="8" t="s">
        <v>16</v>
      </c>
      <c r="F13" s="6" t="s">
        <v>18</v>
      </c>
      <c r="G13" s="6" t="s">
        <v>18</v>
      </c>
    </row>
    <row r="14" spans="1:7" x14ac:dyDescent="0.3">
      <c r="A14" s="35" t="s">
        <v>21</v>
      </c>
      <c r="B14" s="36"/>
      <c r="C14" s="36"/>
      <c r="D14" s="36"/>
      <c r="E14" s="36"/>
      <c r="F14" s="36"/>
      <c r="G14" s="37"/>
    </row>
    <row r="15" spans="1:7" ht="31.2" x14ac:dyDescent="0.3">
      <c r="A15" s="6">
        <v>4</v>
      </c>
      <c r="B15" s="9" t="s">
        <v>502</v>
      </c>
      <c r="C15" s="7">
        <v>0.68</v>
      </c>
      <c r="D15" s="6" t="s">
        <v>15</v>
      </c>
      <c r="E15" s="8" t="s">
        <v>16</v>
      </c>
      <c r="F15" s="6" t="s">
        <v>18</v>
      </c>
      <c r="G15" s="6" t="s">
        <v>18</v>
      </c>
    </row>
    <row r="16" spans="1:7" x14ac:dyDescent="0.3">
      <c r="A16" s="14">
        <v>5</v>
      </c>
      <c r="B16" s="23" t="s">
        <v>503</v>
      </c>
      <c r="C16" s="15">
        <v>4.43</v>
      </c>
      <c r="D16" s="14" t="s">
        <v>15</v>
      </c>
      <c r="E16" s="24" t="s">
        <v>666</v>
      </c>
      <c r="F16" s="14" t="s">
        <v>19</v>
      </c>
      <c r="G16" s="14" t="s">
        <v>19</v>
      </c>
    </row>
    <row r="17" spans="1:7" ht="31.2" x14ac:dyDescent="0.3">
      <c r="A17" s="6">
        <v>6</v>
      </c>
      <c r="B17" s="9" t="s">
        <v>504</v>
      </c>
      <c r="C17" s="7">
        <v>2.42</v>
      </c>
      <c r="D17" s="6" t="s">
        <v>15</v>
      </c>
      <c r="E17" s="8" t="s">
        <v>16</v>
      </c>
      <c r="F17" s="6" t="s">
        <v>18</v>
      </c>
      <c r="G17" s="6" t="s">
        <v>18</v>
      </c>
    </row>
    <row r="18" spans="1:7" ht="31.2" x14ac:dyDescent="0.3">
      <c r="A18" s="6">
        <v>7</v>
      </c>
      <c r="B18" s="9" t="s">
        <v>505</v>
      </c>
      <c r="C18" s="7">
        <v>0.44</v>
      </c>
      <c r="D18" s="6" t="s">
        <v>15</v>
      </c>
      <c r="E18" s="8" t="s">
        <v>16</v>
      </c>
      <c r="F18" s="6" t="s">
        <v>18</v>
      </c>
      <c r="G18" s="6" t="s">
        <v>18</v>
      </c>
    </row>
    <row r="19" spans="1:7" ht="31.2" x14ac:dyDescent="0.3">
      <c r="A19" s="6">
        <v>8</v>
      </c>
      <c r="B19" s="9" t="s">
        <v>506</v>
      </c>
      <c r="C19" s="7">
        <v>2.5</v>
      </c>
      <c r="D19" s="6" t="s">
        <v>15</v>
      </c>
      <c r="E19" s="8" t="s">
        <v>16</v>
      </c>
      <c r="F19" s="6" t="s">
        <v>18</v>
      </c>
      <c r="G19" s="6" t="s">
        <v>18</v>
      </c>
    </row>
    <row r="20" spans="1:7" ht="31.2" x14ac:dyDescent="0.3">
      <c r="A20" s="6">
        <v>9</v>
      </c>
      <c r="B20" s="13" t="s">
        <v>507</v>
      </c>
      <c r="C20" s="7">
        <v>0.67</v>
      </c>
      <c r="D20" s="6" t="s">
        <v>15</v>
      </c>
      <c r="E20" s="8" t="s">
        <v>16</v>
      </c>
      <c r="F20" s="6" t="s">
        <v>18</v>
      </c>
      <c r="G20" s="6" t="s">
        <v>18</v>
      </c>
    </row>
    <row r="21" spans="1:7" x14ac:dyDescent="0.3">
      <c r="A21" s="14">
        <v>10</v>
      </c>
      <c r="B21" s="23" t="s">
        <v>508</v>
      </c>
      <c r="C21" s="15">
        <v>1.56</v>
      </c>
      <c r="D21" s="14" t="s">
        <v>22</v>
      </c>
      <c r="E21" s="24" t="s">
        <v>666</v>
      </c>
      <c r="F21" s="14" t="s">
        <v>19</v>
      </c>
      <c r="G21" s="14" t="s">
        <v>19</v>
      </c>
    </row>
    <row r="22" spans="1:7" x14ac:dyDescent="0.3">
      <c r="A22" s="35" t="s">
        <v>13</v>
      </c>
      <c r="B22" s="36"/>
      <c r="C22" s="36"/>
      <c r="D22" s="36"/>
      <c r="E22" s="36"/>
      <c r="F22" s="36"/>
      <c r="G22" s="37"/>
    </row>
    <row r="23" spans="1:7" ht="31.2" x14ac:dyDescent="0.3">
      <c r="A23" s="6">
        <v>11</v>
      </c>
      <c r="B23" s="9" t="s">
        <v>509</v>
      </c>
      <c r="C23" s="7">
        <v>0.61</v>
      </c>
      <c r="D23" s="6" t="s">
        <v>25</v>
      </c>
      <c r="E23" s="8" t="s">
        <v>16</v>
      </c>
      <c r="F23" s="6" t="s">
        <v>18</v>
      </c>
      <c r="G23" s="6" t="s">
        <v>18</v>
      </c>
    </row>
    <row r="24" spans="1:7" ht="31.2" x14ac:dyDescent="0.3">
      <c r="A24" s="6">
        <v>12</v>
      </c>
      <c r="B24" s="13" t="s">
        <v>510</v>
      </c>
      <c r="C24" s="7">
        <v>0.44</v>
      </c>
      <c r="D24" s="6" t="s">
        <v>15</v>
      </c>
      <c r="E24" s="8" t="s">
        <v>16</v>
      </c>
      <c r="F24" s="6" t="s">
        <v>18</v>
      </c>
      <c r="G24" s="6" t="s">
        <v>18</v>
      </c>
    </row>
    <row r="25" spans="1:7" ht="31.2" x14ac:dyDescent="0.3">
      <c r="A25" s="6">
        <v>13</v>
      </c>
      <c r="B25" s="9" t="s">
        <v>511</v>
      </c>
      <c r="C25" s="7">
        <v>1.62</v>
      </c>
      <c r="D25" s="6" t="s">
        <v>15</v>
      </c>
      <c r="E25" s="8" t="s">
        <v>16</v>
      </c>
      <c r="F25" s="6" t="s">
        <v>18</v>
      </c>
      <c r="G25" s="6" t="s">
        <v>18</v>
      </c>
    </row>
    <row r="26" spans="1:7" ht="31.2" x14ac:dyDescent="0.3">
      <c r="A26" s="6">
        <v>14</v>
      </c>
      <c r="B26" s="9" t="s">
        <v>512</v>
      </c>
      <c r="C26" s="7">
        <v>3.19</v>
      </c>
      <c r="D26" s="6" t="s">
        <v>25</v>
      </c>
      <c r="E26" s="8" t="s">
        <v>16</v>
      </c>
      <c r="F26" s="6" t="s">
        <v>18</v>
      </c>
      <c r="G26" s="6" t="s">
        <v>18</v>
      </c>
    </row>
    <row r="27" spans="1:7" ht="31.2" x14ac:dyDescent="0.3">
      <c r="A27" s="6">
        <v>15</v>
      </c>
      <c r="B27" s="13" t="s">
        <v>513</v>
      </c>
      <c r="C27" s="7">
        <v>0.05</v>
      </c>
      <c r="D27" s="6" t="s">
        <v>15</v>
      </c>
      <c r="E27" s="8" t="s">
        <v>16</v>
      </c>
      <c r="F27" s="6" t="s">
        <v>18</v>
      </c>
      <c r="G27" s="6" t="s">
        <v>18</v>
      </c>
    </row>
    <row r="28" spans="1:7" ht="31.2" x14ac:dyDescent="0.3">
      <c r="A28" s="6">
        <v>16</v>
      </c>
      <c r="B28" s="13" t="s">
        <v>514</v>
      </c>
      <c r="C28" s="7">
        <v>1.03</v>
      </c>
      <c r="D28" s="6" t="s">
        <v>22</v>
      </c>
      <c r="E28" s="8" t="s">
        <v>16</v>
      </c>
      <c r="F28" s="6" t="s">
        <v>18</v>
      </c>
      <c r="G28" s="6" t="s">
        <v>18</v>
      </c>
    </row>
    <row r="29" spans="1:7" ht="31.2" x14ac:dyDescent="0.3">
      <c r="A29" s="6">
        <v>17</v>
      </c>
      <c r="B29" s="9" t="s">
        <v>515</v>
      </c>
      <c r="C29" s="7">
        <v>0.4</v>
      </c>
      <c r="D29" s="6" t="s">
        <v>25</v>
      </c>
      <c r="E29" s="8" t="s">
        <v>16</v>
      </c>
      <c r="F29" s="6" t="s">
        <v>18</v>
      </c>
      <c r="G29" s="6" t="s">
        <v>18</v>
      </c>
    </row>
    <row r="30" spans="1:7" ht="31.2" x14ac:dyDescent="0.3">
      <c r="A30" s="6">
        <v>18</v>
      </c>
      <c r="B30" s="9" t="s">
        <v>516</v>
      </c>
      <c r="C30" s="7">
        <v>0.75</v>
      </c>
      <c r="D30" s="6" t="s">
        <v>25</v>
      </c>
      <c r="E30" s="8" t="s">
        <v>16</v>
      </c>
      <c r="F30" s="6" t="s">
        <v>18</v>
      </c>
      <c r="G30" s="6" t="s">
        <v>18</v>
      </c>
    </row>
    <row r="31" spans="1:7" ht="31.2" x14ac:dyDescent="0.3">
      <c r="A31" s="6">
        <v>19</v>
      </c>
      <c r="B31" s="13" t="s">
        <v>517</v>
      </c>
      <c r="C31" s="7">
        <v>1.07</v>
      </c>
      <c r="D31" s="6" t="s">
        <v>663</v>
      </c>
      <c r="E31" s="8" t="s">
        <v>16</v>
      </c>
      <c r="F31" s="6" t="s">
        <v>18</v>
      </c>
      <c r="G31" s="6" t="s">
        <v>18</v>
      </c>
    </row>
    <row r="32" spans="1:7" ht="31.2" x14ac:dyDescent="0.3">
      <c r="A32" s="6">
        <v>20</v>
      </c>
      <c r="B32" s="9" t="s">
        <v>518</v>
      </c>
      <c r="C32" s="7">
        <v>0.73</v>
      </c>
      <c r="D32" s="6" t="s">
        <v>25</v>
      </c>
      <c r="E32" s="8" t="s">
        <v>16</v>
      </c>
      <c r="F32" s="6" t="s">
        <v>18</v>
      </c>
      <c r="G32" s="6" t="s">
        <v>18</v>
      </c>
    </row>
    <row r="33" spans="1:22" ht="31.2" x14ac:dyDescent="0.3">
      <c r="A33" s="6">
        <v>21</v>
      </c>
      <c r="B33" s="9" t="s">
        <v>519</v>
      </c>
      <c r="C33" s="7">
        <v>4.49</v>
      </c>
      <c r="D33" s="6" t="s">
        <v>22</v>
      </c>
      <c r="E33" s="8" t="s">
        <v>16</v>
      </c>
      <c r="F33" s="6" t="s">
        <v>18</v>
      </c>
      <c r="G33" s="6" t="s">
        <v>18</v>
      </c>
    </row>
    <row r="34" spans="1:22" ht="31.2" x14ac:dyDescent="0.3">
      <c r="A34" s="6">
        <v>22</v>
      </c>
      <c r="B34" s="9" t="s">
        <v>520</v>
      </c>
      <c r="C34" s="7">
        <v>0.28999999999999998</v>
      </c>
      <c r="D34" s="6" t="s">
        <v>22</v>
      </c>
      <c r="E34" s="8" t="s">
        <v>16</v>
      </c>
      <c r="F34" s="6" t="s">
        <v>18</v>
      </c>
      <c r="G34" s="6" t="s">
        <v>18</v>
      </c>
    </row>
    <row r="35" spans="1:22" s="18" customFormat="1" x14ac:dyDescent="0.3">
      <c r="A35" s="14">
        <v>23</v>
      </c>
      <c r="B35" s="25" t="s">
        <v>521</v>
      </c>
      <c r="C35" s="15">
        <v>3.21</v>
      </c>
      <c r="D35" s="14" t="s">
        <v>25</v>
      </c>
      <c r="E35" s="24" t="s">
        <v>666</v>
      </c>
      <c r="F35" s="14" t="s">
        <v>19</v>
      </c>
      <c r="G35" s="14" t="s">
        <v>19</v>
      </c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</row>
    <row r="36" spans="1:22" x14ac:dyDescent="0.3">
      <c r="A36" s="14">
        <v>24</v>
      </c>
      <c r="B36" s="23" t="s">
        <v>522</v>
      </c>
      <c r="C36" s="15">
        <v>0.89</v>
      </c>
      <c r="D36" s="14" t="s">
        <v>22</v>
      </c>
      <c r="E36" s="24" t="s">
        <v>666</v>
      </c>
      <c r="F36" s="14" t="s">
        <v>19</v>
      </c>
      <c r="G36" s="14" t="s">
        <v>19</v>
      </c>
    </row>
    <row r="37" spans="1:22" ht="31.2" x14ac:dyDescent="0.3">
      <c r="A37" s="6">
        <v>25</v>
      </c>
      <c r="B37" s="9" t="s">
        <v>523</v>
      </c>
      <c r="C37" s="7">
        <v>0.09</v>
      </c>
      <c r="D37" s="6" t="s">
        <v>22</v>
      </c>
      <c r="E37" s="8" t="s">
        <v>16</v>
      </c>
      <c r="F37" s="6" t="s">
        <v>18</v>
      </c>
      <c r="G37" s="6" t="s">
        <v>18</v>
      </c>
    </row>
    <row r="38" spans="1:22" ht="31.2" x14ac:dyDescent="0.3">
      <c r="A38" s="6">
        <v>26</v>
      </c>
      <c r="B38" s="9" t="s">
        <v>524</v>
      </c>
      <c r="C38" s="7">
        <v>0.08</v>
      </c>
      <c r="D38" s="6" t="s">
        <v>22</v>
      </c>
      <c r="E38" s="8" t="s">
        <v>16</v>
      </c>
      <c r="F38" s="6" t="s">
        <v>18</v>
      </c>
      <c r="G38" s="6" t="s">
        <v>18</v>
      </c>
    </row>
    <row r="39" spans="1:22" ht="31.2" x14ac:dyDescent="0.3">
      <c r="A39" s="6">
        <v>27</v>
      </c>
      <c r="B39" s="9" t="s">
        <v>525</v>
      </c>
      <c r="C39" s="7">
        <v>0.19</v>
      </c>
      <c r="D39" s="6" t="s">
        <v>22</v>
      </c>
      <c r="E39" s="8" t="s">
        <v>16</v>
      </c>
      <c r="F39" s="6" t="s">
        <v>18</v>
      </c>
      <c r="G39" s="6" t="s">
        <v>18</v>
      </c>
    </row>
    <row r="40" spans="1:22" x14ac:dyDescent="0.3">
      <c r="A40" s="14">
        <v>28</v>
      </c>
      <c r="B40" s="23" t="s">
        <v>526</v>
      </c>
      <c r="C40" s="15">
        <v>4.4000000000000004</v>
      </c>
      <c r="D40" s="14" t="s">
        <v>22</v>
      </c>
      <c r="E40" s="24" t="s">
        <v>666</v>
      </c>
      <c r="F40" s="14" t="s">
        <v>19</v>
      </c>
      <c r="G40" s="14" t="s">
        <v>19</v>
      </c>
    </row>
    <row r="41" spans="1:22" ht="31.2" x14ac:dyDescent="0.3">
      <c r="A41" s="6">
        <v>29</v>
      </c>
      <c r="B41" s="9" t="s">
        <v>527</v>
      </c>
      <c r="C41" s="7">
        <v>2.1800000000000002</v>
      </c>
      <c r="D41" s="6" t="s">
        <v>22</v>
      </c>
      <c r="E41" s="8" t="s">
        <v>16</v>
      </c>
      <c r="F41" s="6" t="s">
        <v>18</v>
      </c>
      <c r="G41" s="6" t="s">
        <v>18</v>
      </c>
    </row>
    <row r="42" spans="1:22" ht="31.2" x14ac:dyDescent="0.3">
      <c r="A42" s="6">
        <v>30</v>
      </c>
      <c r="B42" s="9" t="s">
        <v>528</v>
      </c>
      <c r="C42" s="7">
        <v>2.62</v>
      </c>
      <c r="D42" s="6" t="s">
        <v>22</v>
      </c>
      <c r="E42" s="8" t="s">
        <v>16</v>
      </c>
      <c r="F42" s="6" t="s">
        <v>18</v>
      </c>
      <c r="G42" s="6" t="s">
        <v>18</v>
      </c>
    </row>
    <row r="43" spans="1:22" ht="31.2" x14ac:dyDescent="0.3">
      <c r="A43" s="6">
        <v>31</v>
      </c>
      <c r="B43" s="9" t="s">
        <v>529</v>
      </c>
      <c r="C43" s="7">
        <v>2.59</v>
      </c>
      <c r="D43" s="6" t="s">
        <v>22</v>
      </c>
      <c r="E43" s="8" t="s">
        <v>16</v>
      </c>
      <c r="F43" s="6" t="s">
        <v>18</v>
      </c>
      <c r="G43" s="6" t="s">
        <v>18</v>
      </c>
    </row>
    <row r="44" spans="1:22" x14ac:dyDescent="0.3">
      <c r="A44" s="14">
        <v>32</v>
      </c>
      <c r="B44" s="23" t="s">
        <v>530</v>
      </c>
      <c r="C44" s="15">
        <v>0.56999999999999995</v>
      </c>
      <c r="D44" s="14" t="s">
        <v>22</v>
      </c>
      <c r="E44" s="24" t="s">
        <v>666</v>
      </c>
      <c r="F44" s="14" t="s">
        <v>19</v>
      </c>
      <c r="G44" s="14" t="s">
        <v>19</v>
      </c>
    </row>
    <row r="45" spans="1:22" ht="31.2" x14ac:dyDescent="0.3">
      <c r="A45" s="14">
        <v>33</v>
      </c>
      <c r="B45" s="25" t="s">
        <v>686</v>
      </c>
      <c r="C45" s="15">
        <v>1.17</v>
      </c>
      <c r="D45" s="14" t="s">
        <v>25</v>
      </c>
      <c r="E45" s="24" t="s">
        <v>666</v>
      </c>
      <c r="F45" s="14" t="s">
        <v>19</v>
      </c>
      <c r="G45" s="14" t="s">
        <v>19</v>
      </c>
    </row>
    <row r="46" spans="1:22" ht="31.2" x14ac:dyDescent="0.3">
      <c r="A46" s="6">
        <v>34</v>
      </c>
      <c r="B46" s="25" t="s">
        <v>687</v>
      </c>
      <c r="C46" s="15">
        <v>2.23</v>
      </c>
      <c r="D46" s="14" t="s">
        <v>25</v>
      </c>
      <c r="E46" s="24" t="s">
        <v>16</v>
      </c>
      <c r="F46" s="14" t="s">
        <v>18</v>
      </c>
      <c r="G46" s="14" t="s">
        <v>18</v>
      </c>
    </row>
    <row r="47" spans="1:22" x14ac:dyDescent="0.3">
      <c r="A47" s="38" t="s">
        <v>41</v>
      </c>
      <c r="B47" s="39"/>
      <c r="C47" s="39"/>
      <c r="D47" s="39"/>
      <c r="E47" s="39"/>
      <c r="F47" s="39"/>
      <c r="G47" s="40"/>
    </row>
    <row r="48" spans="1:22" ht="31.2" x14ac:dyDescent="0.3">
      <c r="A48" s="6">
        <v>35</v>
      </c>
      <c r="B48" s="9" t="s">
        <v>545</v>
      </c>
      <c r="C48" s="7">
        <v>0.34</v>
      </c>
      <c r="D48" s="6" t="s">
        <v>22</v>
      </c>
      <c r="E48" s="8" t="s">
        <v>16</v>
      </c>
      <c r="F48" s="6" t="s">
        <v>18</v>
      </c>
      <c r="G48" s="6" t="s">
        <v>18</v>
      </c>
    </row>
    <row r="49" spans="1:7 16384:16384" ht="31.2" x14ac:dyDescent="0.3">
      <c r="A49" s="6">
        <v>36</v>
      </c>
      <c r="B49" s="9" t="s">
        <v>531</v>
      </c>
      <c r="C49" s="7">
        <v>2.46</v>
      </c>
      <c r="D49" s="6" t="s">
        <v>22</v>
      </c>
      <c r="E49" s="8" t="s">
        <v>16</v>
      </c>
      <c r="F49" s="6" t="s">
        <v>18</v>
      </c>
      <c r="G49" s="6" t="s">
        <v>18</v>
      </c>
    </row>
    <row r="50" spans="1:7 16384:16384" ht="31.2" x14ac:dyDescent="0.3">
      <c r="A50" s="6">
        <v>37</v>
      </c>
      <c r="B50" s="9" t="s">
        <v>532</v>
      </c>
      <c r="C50" s="7">
        <v>1.71</v>
      </c>
      <c r="D50" s="6" t="s">
        <v>662</v>
      </c>
      <c r="E50" s="8" t="s">
        <v>16</v>
      </c>
      <c r="F50" s="6" t="s">
        <v>18</v>
      </c>
      <c r="G50" s="6" t="s">
        <v>18</v>
      </c>
    </row>
    <row r="51" spans="1:7 16384:16384" ht="31.2" x14ac:dyDescent="0.3">
      <c r="A51" s="6">
        <v>38</v>
      </c>
      <c r="B51" s="9" t="s">
        <v>546</v>
      </c>
      <c r="C51" s="7">
        <v>1.75</v>
      </c>
      <c r="D51" s="6" t="s">
        <v>22</v>
      </c>
      <c r="E51" s="8" t="s">
        <v>16</v>
      </c>
      <c r="F51" s="6" t="s">
        <v>18</v>
      </c>
      <c r="G51" s="6" t="s">
        <v>18</v>
      </c>
    </row>
    <row r="52" spans="1:7 16384:16384" ht="31.2" x14ac:dyDescent="0.3">
      <c r="A52" s="6">
        <v>39</v>
      </c>
      <c r="B52" s="9" t="s">
        <v>533</v>
      </c>
      <c r="C52" s="7">
        <v>1.32</v>
      </c>
      <c r="D52" s="6" t="s">
        <v>15</v>
      </c>
      <c r="E52" s="8" t="s">
        <v>16</v>
      </c>
      <c r="F52" s="6" t="s">
        <v>18</v>
      </c>
      <c r="G52" s="6" t="s">
        <v>18</v>
      </c>
    </row>
    <row r="53" spans="1:7 16384:16384" ht="31.2" x14ac:dyDescent="0.3">
      <c r="A53" s="6">
        <v>40</v>
      </c>
      <c r="B53" s="9" t="s">
        <v>534</v>
      </c>
      <c r="C53" s="7">
        <v>0.38</v>
      </c>
      <c r="D53" s="6" t="s">
        <v>15</v>
      </c>
      <c r="E53" s="8" t="s">
        <v>16</v>
      </c>
      <c r="F53" s="6" t="s">
        <v>18</v>
      </c>
      <c r="G53" s="6" t="s">
        <v>18</v>
      </c>
    </row>
    <row r="54" spans="1:7 16384:16384" ht="31.2" x14ac:dyDescent="0.3">
      <c r="A54" s="6">
        <v>41</v>
      </c>
      <c r="B54" s="9" t="s">
        <v>535</v>
      </c>
      <c r="C54" s="7">
        <v>0.09</v>
      </c>
      <c r="D54" s="6" t="s">
        <v>415</v>
      </c>
      <c r="E54" s="8" t="s">
        <v>16</v>
      </c>
      <c r="F54" s="6" t="s">
        <v>18</v>
      </c>
      <c r="G54" s="6" t="s">
        <v>18</v>
      </c>
    </row>
    <row r="55" spans="1:7 16384:16384" ht="31.2" x14ac:dyDescent="0.3">
      <c r="A55" s="6">
        <v>42</v>
      </c>
      <c r="B55" s="13" t="s">
        <v>536</v>
      </c>
      <c r="C55" s="7">
        <v>2.0099999999999998</v>
      </c>
      <c r="D55" s="6" t="s">
        <v>25</v>
      </c>
      <c r="E55" s="8" t="s">
        <v>16</v>
      </c>
      <c r="F55" s="6" t="s">
        <v>18</v>
      </c>
      <c r="G55" s="6" t="s">
        <v>18</v>
      </c>
    </row>
    <row r="56" spans="1:7 16384:16384" ht="31.2" x14ac:dyDescent="0.3">
      <c r="A56" s="6">
        <v>43</v>
      </c>
      <c r="B56" s="9" t="s">
        <v>537</v>
      </c>
      <c r="C56" s="7">
        <v>0.45</v>
      </c>
      <c r="D56" s="6" t="s">
        <v>15</v>
      </c>
      <c r="E56" s="8" t="s">
        <v>16</v>
      </c>
      <c r="F56" s="6" t="s">
        <v>18</v>
      </c>
      <c r="G56" s="6" t="s">
        <v>18</v>
      </c>
    </row>
    <row r="57" spans="1:7 16384:16384" ht="31.2" x14ac:dyDescent="0.3">
      <c r="A57" s="6">
        <v>44</v>
      </c>
      <c r="B57" s="9" t="s">
        <v>538</v>
      </c>
      <c r="C57" s="7">
        <v>1.02</v>
      </c>
      <c r="D57" s="6" t="s">
        <v>22</v>
      </c>
      <c r="E57" s="8" t="s">
        <v>16</v>
      </c>
      <c r="F57" s="6" t="s">
        <v>18</v>
      </c>
      <c r="G57" s="6" t="s">
        <v>18</v>
      </c>
    </row>
    <row r="58" spans="1:7 16384:16384" ht="31.2" x14ac:dyDescent="0.3">
      <c r="A58" s="6">
        <v>45</v>
      </c>
      <c r="B58" s="9" t="s">
        <v>539</v>
      </c>
      <c r="C58" s="7">
        <v>0.64</v>
      </c>
      <c r="D58" s="6" t="s">
        <v>22</v>
      </c>
      <c r="E58" s="8" t="s">
        <v>16</v>
      </c>
      <c r="F58" s="6" t="s">
        <v>18</v>
      </c>
      <c r="G58" s="6" t="s">
        <v>18</v>
      </c>
    </row>
    <row r="59" spans="1:7 16384:16384" ht="31.2" x14ac:dyDescent="0.3">
      <c r="A59" s="6">
        <v>46</v>
      </c>
      <c r="B59" s="9" t="s">
        <v>540</v>
      </c>
      <c r="C59" s="7">
        <v>0.68</v>
      </c>
      <c r="D59" s="6" t="s">
        <v>22</v>
      </c>
      <c r="E59" s="8" t="s">
        <v>16</v>
      </c>
      <c r="F59" s="6" t="s">
        <v>18</v>
      </c>
      <c r="G59" s="6" t="s">
        <v>18</v>
      </c>
    </row>
    <row r="60" spans="1:7 16384:16384" ht="31.2" x14ac:dyDescent="0.3">
      <c r="A60" s="6">
        <v>47</v>
      </c>
      <c r="B60" s="9" t="s">
        <v>541</v>
      </c>
      <c r="C60" s="7">
        <v>0.3</v>
      </c>
      <c r="D60" s="6" t="s">
        <v>25</v>
      </c>
      <c r="E60" s="8" t="s">
        <v>16</v>
      </c>
      <c r="F60" s="6" t="s">
        <v>18</v>
      </c>
      <c r="G60" s="6" t="s">
        <v>18</v>
      </c>
    </row>
    <row r="61" spans="1:7 16384:16384" ht="31.2" x14ac:dyDescent="0.3">
      <c r="A61" s="6">
        <v>48</v>
      </c>
      <c r="B61" s="9" t="s">
        <v>542</v>
      </c>
      <c r="C61" s="7">
        <v>0.51</v>
      </c>
      <c r="D61" s="6" t="s">
        <v>22</v>
      </c>
      <c r="E61" s="8" t="s">
        <v>16</v>
      </c>
      <c r="F61" s="6" t="s">
        <v>18</v>
      </c>
      <c r="G61" s="6" t="s">
        <v>18</v>
      </c>
    </row>
    <row r="62" spans="1:7 16384:16384" ht="31.2" x14ac:dyDescent="0.3">
      <c r="A62" s="6">
        <v>49</v>
      </c>
      <c r="B62" s="9" t="s">
        <v>543</v>
      </c>
      <c r="C62" s="7">
        <v>1.63</v>
      </c>
      <c r="D62" s="6" t="s">
        <v>22</v>
      </c>
      <c r="E62" s="8" t="s">
        <v>16</v>
      </c>
      <c r="F62" s="6" t="s">
        <v>18</v>
      </c>
      <c r="G62" s="6" t="s">
        <v>18</v>
      </c>
    </row>
    <row r="63" spans="1:7 16384:16384" ht="31.2" x14ac:dyDescent="0.3">
      <c r="A63" s="6">
        <v>50</v>
      </c>
      <c r="B63" s="9" t="s">
        <v>544</v>
      </c>
      <c r="C63" s="7">
        <v>0.45</v>
      </c>
      <c r="D63" s="6" t="s">
        <v>22</v>
      </c>
      <c r="E63" s="8" t="s">
        <v>16</v>
      </c>
      <c r="F63" s="6" t="s">
        <v>18</v>
      </c>
      <c r="G63" s="6" t="s">
        <v>18</v>
      </c>
    </row>
    <row r="64" spans="1:7 16384:16384" x14ac:dyDescent="0.3">
      <c r="A64" s="41" t="s">
        <v>51</v>
      </c>
      <c r="B64" s="41"/>
      <c r="C64" s="41"/>
      <c r="D64" s="41"/>
      <c r="E64" s="41"/>
      <c r="F64" s="7">
        <f>SUM(C16,C21,C35:C36,C40,C44:C45)</f>
        <v>16.23</v>
      </c>
      <c r="G64" s="7">
        <f>F64</f>
        <v>16.23</v>
      </c>
      <c r="XFD64" s="17">
        <f>SUM(F64:XFC64)</f>
        <v>32.46</v>
      </c>
    </row>
    <row r="65" spans="1:7 16384:16384" x14ac:dyDescent="0.3">
      <c r="A65" s="49" t="s">
        <v>669</v>
      </c>
      <c r="B65" s="50"/>
      <c r="C65" s="50"/>
      <c r="D65" s="50"/>
      <c r="E65" s="51"/>
      <c r="F65" s="7">
        <f>SUM(C11:C13,C15,C17:C20,C23:C34,C37:C39,C41:C43,C46,C48:C63)</f>
        <v>47.435000000000009</v>
      </c>
      <c r="G65" s="7">
        <f>F65</f>
        <v>47.435000000000009</v>
      </c>
      <c r="XFD65" s="17"/>
    </row>
    <row r="66" spans="1:7 16384:16384" x14ac:dyDescent="0.3">
      <c r="A66" s="41" t="s">
        <v>50</v>
      </c>
      <c r="B66" s="41"/>
      <c r="C66" s="41"/>
      <c r="D66" s="41"/>
      <c r="E66" s="41"/>
      <c r="F66" s="15">
        <f>SUM(F64:F65)</f>
        <v>63.665000000000006</v>
      </c>
      <c r="G66" s="7">
        <f>F66</f>
        <v>63.665000000000006</v>
      </c>
    </row>
  </sheetData>
  <mergeCells count="17"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  <mergeCell ref="A66:E66"/>
    <mergeCell ref="A10:G10"/>
    <mergeCell ref="A14:G14"/>
    <mergeCell ref="A22:G22"/>
    <mergeCell ref="A47:G47"/>
    <mergeCell ref="A64:E64"/>
    <mergeCell ref="A65:E6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FC4E-81EC-4F92-A577-E36EDB9410FE}">
  <dimension ref="A1:XFD38"/>
  <sheetViews>
    <sheetView workbookViewId="0">
      <selection activeCell="F49" sqref="F49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638</v>
      </c>
      <c r="B1" s="27"/>
      <c r="C1" s="27"/>
      <c r="D1" s="27"/>
      <c r="E1" s="27"/>
      <c r="F1" s="27"/>
      <c r="G1" s="27"/>
    </row>
    <row r="2" spans="1:7" x14ac:dyDescent="0.3">
      <c r="A2" s="27" t="s">
        <v>675</v>
      </c>
      <c r="B2" s="27"/>
      <c r="C2" s="27"/>
      <c r="D2" s="27"/>
      <c r="E2" s="27"/>
      <c r="F2" s="27"/>
      <c r="G2" s="27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547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43" t="s">
        <v>658</v>
      </c>
      <c r="B10" s="43"/>
      <c r="C10" s="43"/>
      <c r="D10" s="43"/>
      <c r="E10" s="43"/>
      <c r="F10" s="43"/>
      <c r="G10" s="43"/>
    </row>
    <row r="11" spans="1:7" ht="31.2" x14ac:dyDescent="0.3">
      <c r="A11" s="6">
        <v>1</v>
      </c>
      <c r="B11" s="9" t="s">
        <v>548</v>
      </c>
      <c r="C11" s="7">
        <v>0.20499999999999999</v>
      </c>
      <c r="D11" s="6" t="s">
        <v>25</v>
      </c>
      <c r="E11" s="8" t="s">
        <v>16</v>
      </c>
      <c r="F11" s="6" t="s">
        <v>18</v>
      </c>
      <c r="G11" s="6" t="s">
        <v>18</v>
      </c>
    </row>
    <row r="12" spans="1:7" ht="31.2" x14ac:dyDescent="0.3">
      <c r="A12" s="6">
        <v>2</v>
      </c>
      <c r="B12" s="9" t="s">
        <v>149</v>
      </c>
      <c r="C12" s="7">
        <v>0.49</v>
      </c>
      <c r="D12" s="6" t="s">
        <v>22</v>
      </c>
      <c r="E12" s="8" t="s">
        <v>16</v>
      </c>
      <c r="F12" s="6" t="s">
        <v>18</v>
      </c>
      <c r="G12" s="6" t="s">
        <v>18</v>
      </c>
    </row>
    <row r="13" spans="1:7" ht="31.2" x14ac:dyDescent="0.3">
      <c r="A13" s="6">
        <v>3</v>
      </c>
      <c r="B13" s="9" t="s">
        <v>192</v>
      </c>
      <c r="C13" s="7">
        <v>0.13</v>
      </c>
      <c r="D13" s="6" t="s">
        <v>22</v>
      </c>
      <c r="E13" s="8" t="s">
        <v>16</v>
      </c>
      <c r="F13" s="6" t="s">
        <v>18</v>
      </c>
      <c r="G13" s="6" t="s">
        <v>18</v>
      </c>
    </row>
    <row r="14" spans="1:7" ht="31.2" x14ac:dyDescent="0.3">
      <c r="A14" s="6">
        <v>4</v>
      </c>
      <c r="B14" s="9" t="s">
        <v>99</v>
      </c>
      <c r="C14" s="7">
        <v>0.29299999999999998</v>
      </c>
      <c r="D14" s="6" t="s">
        <v>15</v>
      </c>
      <c r="E14" s="8" t="s">
        <v>16</v>
      </c>
      <c r="F14" s="6" t="s">
        <v>18</v>
      </c>
      <c r="G14" s="6" t="s">
        <v>18</v>
      </c>
    </row>
    <row r="15" spans="1:7" ht="31.2" x14ac:dyDescent="0.3">
      <c r="A15" s="6">
        <v>5</v>
      </c>
      <c r="B15" s="9" t="s">
        <v>6</v>
      </c>
      <c r="C15" s="7">
        <v>0.38500000000000001</v>
      </c>
      <c r="D15" s="6" t="s">
        <v>25</v>
      </c>
      <c r="E15" s="8" t="s">
        <v>16</v>
      </c>
      <c r="F15" s="6" t="s">
        <v>18</v>
      </c>
      <c r="G15" s="6" t="s">
        <v>18</v>
      </c>
    </row>
    <row r="16" spans="1:7" x14ac:dyDescent="0.3">
      <c r="A16" s="35" t="s">
        <v>21</v>
      </c>
      <c r="B16" s="36"/>
      <c r="C16" s="36"/>
      <c r="D16" s="36"/>
      <c r="E16" s="36"/>
      <c r="F16" s="36"/>
      <c r="G16" s="37"/>
    </row>
    <row r="17" spans="1:7" ht="31.2" x14ac:dyDescent="0.3">
      <c r="A17" s="6">
        <v>6</v>
      </c>
      <c r="B17" s="9" t="s">
        <v>549</v>
      </c>
      <c r="C17" s="7">
        <v>2.08</v>
      </c>
      <c r="D17" s="6" t="s">
        <v>25</v>
      </c>
      <c r="E17" s="8" t="s">
        <v>16</v>
      </c>
      <c r="F17" s="6" t="s">
        <v>18</v>
      </c>
      <c r="G17" s="6" t="s">
        <v>18</v>
      </c>
    </row>
    <row r="18" spans="1:7" x14ac:dyDescent="0.3">
      <c r="A18" s="35" t="s">
        <v>13</v>
      </c>
      <c r="B18" s="36"/>
      <c r="C18" s="36"/>
      <c r="D18" s="36"/>
      <c r="E18" s="36"/>
      <c r="F18" s="36"/>
      <c r="G18" s="37"/>
    </row>
    <row r="19" spans="1:7" ht="31.2" x14ac:dyDescent="0.3">
      <c r="A19" s="6">
        <v>7</v>
      </c>
      <c r="B19" s="9" t="s">
        <v>550</v>
      </c>
      <c r="C19" s="7">
        <v>1.86</v>
      </c>
      <c r="D19" s="6" t="s">
        <v>22</v>
      </c>
      <c r="E19" s="8" t="s">
        <v>16</v>
      </c>
      <c r="F19" s="6" t="s">
        <v>18</v>
      </c>
      <c r="G19" s="6" t="s">
        <v>18</v>
      </c>
    </row>
    <row r="20" spans="1:7" ht="31.2" x14ac:dyDescent="0.3">
      <c r="A20" s="6">
        <v>8</v>
      </c>
      <c r="B20" s="13" t="s">
        <v>551</v>
      </c>
      <c r="C20" s="7">
        <v>5.36</v>
      </c>
      <c r="D20" s="6" t="s">
        <v>22</v>
      </c>
      <c r="E20" s="8" t="s">
        <v>16</v>
      </c>
      <c r="F20" s="6" t="s">
        <v>18</v>
      </c>
      <c r="G20" s="6" t="s">
        <v>18</v>
      </c>
    </row>
    <row r="21" spans="1:7" ht="31.2" x14ac:dyDescent="0.3">
      <c r="A21" s="6">
        <v>9</v>
      </c>
      <c r="B21" s="9" t="s">
        <v>552</v>
      </c>
      <c r="C21" s="7">
        <v>3.99</v>
      </c>
      <c r="D21" s="6" t="s">
        <v>22</v>
      </c>
      <c r="E21" s="8" t="s">
        <v>16</v>
      </c>
      <c r="F21" s="6" t="s">
        <v>18</v>
      </c>
      <c r="G21" s="6" t="s">
        <v>18</v>
      </c>
    </row>
    <row r="22" spans="1:7" ht="31.2" x14ac:dyDescent="0.3">
      <c r="A22" s="6">
        <v>10</v>
      </c>
      <c r="B22" s="9" t="s">
        <v>553</v>
      </c>
      <c r="C22" s="7">
        <v>0.56999999999999995</v>
      </c>
      <c r="D22" s="6" t="s">
        <v>662</v>
      </c>
      <c r="E22" s="8" t="s">
        <v>16</v>
      </c>
      <c r="F22" s="6" t="s">
        <v>18</v>
      </c>
      <c r="G22" s="6" t="s">
        <v>18</v>
      </c>
    </row>
    <row r="23" spans="1:7" ht="31.2" x14ac:dyDescent="0.3">
      <c r="A23" s="6">
        <v>11</v>
      </c>
      <c r="B23" s="13" t="s">
        <v>554</v>
      </c>
      <c r="C23" s="7">
        <v>3.54</v>
      </c>
      <c r="D23" s="6" t="s">
        <v>22</v>
      </c>
      <c r="E23" s="8" t="s">
        <v>16</v>
      </c>
      <c r="F23" s="6" t="s">
        <v>18</v>
      </c>
      <c r="G23" s="6" t="s">
        <v>18</v>
      </c>
    </row>
    <row r="24" spans="1:7" ht="31.2" x14ac:dyDescent="0.3">
      <c r="A24" s="6">
        <v>12</v>
      </c>
      <c r="B24" s="13" t="s">
        <v>555</v>
      </c>
      <c r="C24" s="7">
        <v>4.58</v>
      </c>
      <c r="D24" s="6" t="s">
        <v>22</v>
      </c>
      <c r="E24" s="8" t="s">
        <v>16</v>
      </c>
      <c r="F24" s="6" t="s">
        <v>18</v>
      </c>
      <c r="G24" s="6" t="s">
        <v>18</v>
      </c>
    </row>
    <row r="25" spans="1:7" x14ac:dyDescent="0.3">
      <c r="A25" s="14">
        <v>13</v>
      </c>
      <c r="B25" s="23" t="s">
        <v>556</v>
      </c>
      <c r="C25" s="15">
        <v>5.8</v>
      </c>
      <c r="D25" s="14" t="s">
        <v>22</v>
      </c>
      <c r="E25" s="24" t="s">
        <v>666</v>
      </c>
      <c r="F25" s="14" t="s">
        <v>19</v>
      </c>
      <c r="G25" s="14" t="s">
        <v>19</v>
      </c>
    </row>
    <row r="26" spans="1:7" ht="31.2" x14ac:dyDescent="0.3">
      <c r="A26" s="6">
        <v>14</v>
      </c>
      <c r="B26" s="9" t="s">
        <v>557</v>
      </c>
      <c r="C26" s="7">
        <v>0.76</v>
      </c>
      <c r="D26" s="6" t="s">
        <v>22</v>
      </c>
      <c r="E26" s="8" t="s">
        <v>16</v>
      </c>
      <c r="F26" s="6" t="s">
        <v>18</v>
      </c>
      <c r="G26" s="6" t="s">
        <v>18</v>
      </c>
    </row>
    <row r="27" spans="1:7" x14ac:dyDescent="0.3">
      <c r="A27" s="38" t="s">
        <v>41</v>
      </c>
      <c r="B27" s="39"/>
      <c r="C27" s="39"/>
      <c r="D27" s="39"/>
      <c r="E27" s="39"/>
      <c r="F27" s="39"/>
      <c r="G27" s="40"/>
    </row>
    <row r="28" spans="1:7" ht="31.2" x14ac:dyDescent="0.3">
      <c r="A28" s="6">
        <v>15</v>
      </c>
      <c r="B28" s="9" t="s">
        <v>558</v>
      </c>
      <c r="C28" s="7">
        <v>3.27</v>
      </c>
      <c r="D28" s="6" t="s">
        <v>22</v>
      </c>
      <c r="E28" s="8" t="s">
        <v>16</v>
      </c>
      <c r="F28" s="6" t="s">
        <v>18</v>
      </c>
      <c r="G28" s="6" t="s">
        <v>18</v>
      </c>
    </row>
    <row r="29" spans="1:7" ht="31.2" x14ac:dyDescent="0.3">
      <c r="A29" s="6">
        <v>16</v>
      </c>
      <c r="B29" s="9" t="s">
        <v>559</v>
      </c>
      <c r="C29" s="7">
        <v>1.1399999999999999</v>
      </c>
      <c r="D29" s="6" t="s">
        <v>22</v>
      </c>
      <c r="E29" s="8" t="s">
        <v>16</v>
      </c>
      <c r="F29" s="6" t="s">
        <v>18</v>
      </c>
      <c r="G29" s="6" t="s">
        <v>18</v>
      </c>
    </row>
    <row r="30" spans="1:7" ht="31.2" x14ac:dyDescent="0.3">
      <c r="A30" s="6">
        <v>17</v>
      </c>
      <c r="B30" s="9" t="s">
        <v>560</v>
      </c>
      <c r="C30" s="7">
        <v>0.48</v>
      </c>
      <c r="D30" s="6" t="s">
        <v>22</v>
      </c>
      <c r="E30" s="8" t="s">
        <v>16</v>
      </c>
      <c r="F30" s="6" t="s">
        <v>18</v>
      </c>
      <c r="G30" s="6" t="s">
        <v>18</v>
      </c>
    </row>
    <row r="31" spans="1:7" ht="31.2" x14ac:dyDescent="0.3">
      <c r="A31" s="6">
        <v>18</v>
      </c>
      <c r="B31" s="9" t="s">
        <v>622</v>
      </c>
      <c r="C31" s="7">
        <v>0.63</v>
      </c>
      <c r="D31" s="6" t="s">
        <v>22</v>
      </c>
      <c r="E31" s="8" t="s">
        <v>16</v>
      </c>
      <c r="F31" s="6" t="s">
        <v>18</v>
      </c>
      <c r="G31" s="6" t="s">
        <v>18</v>
      </c>
    </row>
    <row r="32" spans="1:7" ht="31.2" x14ac:dyDescent="0.3">
      <c r="A32" s="6">
        <v>19</v>
      </c>
      <c r="B32" s="9" t="s">
        <v>561</v>
      </c>
      <c r="C32" s="7">
        <v>0.5</v>
      </c>
      <c r="D32" s="6" t="s">
        <v>22</v>
      </c>
      <c r="E32" s="8" t="s">
        <v>16</v>
      </c>
      <c r="F32" s="6" t="s">
        <v>18</v>
      </c>
      <c r="G32" s="6" t="s">
        <v>18</v>
      </c>
    </row>
    <row r="33" spans="1:7 16384:16384" ht="31.2" x14ac:dyDescent="0.3">
      <c r="A33" s="6">
        <v>20</v>
      </c>
      <c r="B33" s="9" t="s">
        <v>562</v>
      </c>
      <c r="C33" s="7">
        <v>0.24</v>
      </c>
      <c r="D33" s="6" t="s">
        <v>22</v>
      </c>
      <c r="E33" s="8" t="s">
        <v>16</v>
      </c>
      <c r="F33" s="6" t="s">
        <v>18</v>
      </c>
      <c r="G33" s="6" t="s">
        <v>18</v>
      </c>
    </row>
    <row r="34" spans="1:7 16384:16384" ht="31.2" x14ac:dyDescent="0.3">
      <c r="A34" s="6">
        <v>21</v>
      </c>
      <c r="B34" s="9" t="s">
        <v>563</v>
      </c>
      <c r="C34" s="7">
        <v>0.75</v>
      </c>
      <c r="D34" s="6" t="s">
        <v>22</v>
      </c>
      <c r="E34" s="8" t="s">
        <v>16</v>
      </c>
      <c r="F34" s="6" t="s">
        <v>18</v>
      </c>
      <c r="G34" s="6" t="s">
        <v>18</v>
      </c>
    </row>
    <row r="35" spans="1:7 16384:16384" ht="31.2" x14ac:dyDescent="0.3">
      <c r="A35" s="6">
        <v>22</v>
      </c>
      <c r="B35" s="9" t="s">
        <v>564</v>
      </c>
      <c r="C35" s="7">
        <v>0.91</v>
      </c>
      <c r="D35" s="6" t="s">
        <v>22</v>
      </c>
      <c r="E35" s="8" t="s">
        <v>16</v>
      </c>
      <c r="F35" s="6" t="s">
        <v>18</v>
      </c>
      <c r="G35" s="6" t="s">
        <v>18</v>
      </c>
    </row>
    <row r="36" spans="1:7 16384:16384" x14ac:dyDescent="0.3">
      <c r="A36" s="41" t="s">
        <v>51</v>
      </c>
      <c r="B36" s="41"/>
      <c r="C36" s="41"/>
      <c r="D36" s="41"/>
      <c r="E36" s="41"/>
      <c r="F36" s="15">
        <f>SUM(C25)</f>
        <v>5.8</v>
      </c>
      <c r="G36" s="7">
        <f>F36</f>
        <v>5.8</v>
      </c>
      <c r="XFD36" s="17">
        <f>SUM(F36:XFC36)</f>
        <v>11.6</v>
      </c>
    </row>
    <row r="37" spans="1:7 16384:16384" x14ac:dyDescent="0.3">
      <c r="A37" s="49" t="s">
        <v>671</v>
      </c>
      <c r="B37" s="50"/>
      <c r="C37" s="50"/>
      <c r="D37" s="50"/>
      <c r="E37" s="51"/>
      <c r="F37" s="15">
        <f>SUM(C11:C15,C17,C19:C24,C26,C28:C35)</f>
        <v>32.163000000000004</v>
      </c>
      <c r="G37" s="7">
        <f>F37</f>
        <v>32.163000000000004</v>
      </c>
      <c r="XFD37" s="17"/>
    </row>
    <row r="38" spans="1:7 16384:16384" x14ac:dyDescent="0.3">
      <c r="A38" s="41" t="s">
        <v>50</v>
      </c>
      <c r="B38" s="41"/>
      <c r="C38" s="41"/>
      <c r="D38" s="41"/>
      <c r="E38" s="41"/>
      <c r="F38" s="15">
        <f>SUM(F36:F37)</f>
        <v>37.963000000000001</v>
      </c>
      <c r="G38" s="7">
        <f>F38</f>
        <v>37.963000000000001</v>
      </c>
    </row>
  </sheetData>
  <mergeCells count="17">
    <mergeCell ref="A37:E37"/>
    <mergeCell ref="A38:E38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  <mergeCell ref="A10:G10"/>
    <mergeCell ref="A16:G16"/>
    <mergeCell ref="A18:G18"/>
    <mergeCell ref="A27:G27"/>
    <mergeCell ref="A36:E3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E221-5C8F-478E-9334-74AA1C989744}">
  <dimension ref="A1:V29"/>
  <sheetViews>
    <sheetView workbookViewId="0">
      <selection activeCell="I26" sqref="I26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639</v>
      </c>
      <c r="B1" s="27"/>
      <c r="C1" s="27"/>
      <c r="D1" s="27"/>
      <c r="E1" s="27"/>
      <c r="F1" s="27"/>
      <c r="G1" s="27"/>
    </row>
    <row r="2" spans="1:7" x14ac:dyDescent="0.3">
      <c r="A2" s="27" t="s">
        <v>676</v>
      </c>
      <c r="B2" s="27"/>
      <c r="C2" s="27"/>
      <c r="D2" s="27"/>
      <c r="E2" s="27"/>
      <c r="F2" s="27"/>
      <c r="G2" s="27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580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43" t="s">
        <v>659</v>
      </c>
      <c r="B10" s="43"/>
      <c r="C10" s="43"/>
      <c r="D10" s="43"/>
      <c r="E10" s="43"/>
      <c r="F10" s="43"/>
      <c r="G10" s="43"/>
    </row>
    <row r="11" spans="1:7" ht="31.2" x14ac:dyDescent="0.3">
      <c r="A11" s="6">
        <v>1</v>
      </c>
      <c r="B11" s="9" t="s">
        <v>566</v>
      </c>
      <c r="C11" s="7">
        <v>0.314</v>
      </c>
      <c r="D11" s="6" t="s">
        <v>15</v>
      </c>
      <c r="E11" s="8" t="s">
        <v>16</v>
      </c>
      <c r="F11" s="6" t="s">
        <v>18</v>
      </c>
      <c r="G11" s="6" t="s">
        <v>18</v>
      </c>
    </row>
    <row r="12" spans="1:7" ht="31.2" x14ac:dyDescent="0.3">
      <c r="A12" s="6">
        <v>2</v>
      </c>
      <c r="B12" s="9" t="s">
        <v>567</v>
      </c>
      <c r="C12" s="7">
        <v>0.28199999999999997</v>
      </c>
      <c r="D12" s="6" t="s">
        <v>15</v>
      </c>
      <c r="E12" s="8" t="s">
        <v>17</v>
      </c>
      <c r="F12" s="6" t="s">
        <v>19</v>
      </c>
      <c r="G12" s="6" t="s">
        <v>19</v>
      </c>
    </row>
    <row r="13" spans="1:7" x14ac:dyDescent="0.3">
      <c r="A13" s="35" t="s">
        <v>13</v>
      </c>
      <c r="B13" s="36"/>
      <c r="C13" s="36"/>
      <c r="D13" s="36"/>
      <c r="E13" s="36"/>
      <c r="F13" s="36"/>
      <c r="G13" s="37"/>
    </row>
    <row r="14" spans="1:7" ht="31.2" x14ac:dyDescent="0.3">
      <c r="A14" s="6">
        <v>3</v>
      </c>
      <c r="B14" s="9" t="s">
        <v>568</v>
      </c>
      <c r="C14" s="7">
        <v>1.52</v>
      </c>
      <c r="D14" s="6" t="s">
        <v>25</v>
      </c>
      <c r="E14" s="8" t="s">
        <v>16</v>
      </c>
      <c r="F14" s="6" t="s">
        <v>18</v>
      </c>
      <c r="G14" s="6" t="s">
        <v>18</v>
      </c>
    </row>
    <row r="15" spans="1:7" ht="31.2" x14ac:dyDescent="0.3">
      <c r="A15" s="6">
        <v>4</v>
      </c>
      <c r="B15" s="13" t="s">
        <v>569</v>
      </c>
      <c r="C15" s="7">
        <v>2.46</v>
      </c>
      <c r="D15" s="6" t="s">
        <v>22</v>
      </c>
      <c r="E15" s="8" t="s">
        <v>16</v>
      </c>
      <c r="F15" s="6" t="s">
        <v>18</v>
      </c>
      <c r="G15" s="6" t="s">
        <v>18</v>
      </c>
    </row>
    <row r="16" spans="1:7" ht="31.2" x14ac:dyDescent="0.3">
      <c r="A16" s="6">
        <v>5</v>
      </c>
      <c r="B16" s="9" t="s">
        <v>570</v>
      </c>
      <c r="C16" s="7">
        <v>0.38</v>
      </c>
      <c r="D16" s="6" t="s">
        <v>25</v>
      </c>
      <c r="E16" s="8" t="s">
        <v>16</v>
      </c>
      <c r="F16" s="6" t="s">
        <v>18</v>
      </c>
      <c r="G16" s="6" t="s">
        <v>18</v>
      </c>
    </row>
    <row r="17" spans="1:22" s="18" customFormat="1" x14ac:dyDescent="0.3">
      <c r="A17" s="14">
        <v>6</v>
      </c>
      <c r="B17" s="23" t="s">
        <v>579</v>
      </c>
      <c r="C17" s="15">
        <v>1.5</v>
      </c>
      <c r="D17" s="14" t="s">
        <v>25</v>
      </c>
      <c r="E17" s="24" t="s">
        <v>666</v>
      </c>
      <c r="F17" s="14" t="s">
        <v>19</v>
      </c>
      <c r="G17" s="14" t="s">
        <v>19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 spans="1:22" ht="31.2" x14ac:dyDescent="0.3">
      <c r="A18" s="6">
        <v>7</v>
      </c>
      <c r="B18" s="13" t="s">
        <v>571</v>
      </c>
      <c r="C18" s="7">
        <v>2.4900000000000002</v>
      </c>
      <c r="D18" s="6" t="s">
        <v>25</v>
      </c>
      <c r="E18" s="8" t="s">
        <v>17</v>
      </c>
      <c r="F18" s="6" t="s">
        <v>19</v>
      </c>
      <c r="G18" s="6" t="s">
        <v>19</v>
      </c>
    </row>
    <row r="19" spans="1:22" ht="31.2" x14ac:dyDescent="0.3">
      <c r="A19" s="6">
        <v>8</v>
      </c>
      <c r="B19" s="9" t="s">
        <v>577</v>
      </c>
      <c r="C19" s="7">
        <v>0.13</v>
      </c>
      <c r="D19" s="6" t="s">
        <v>15</v>
      </c>
      <c r="E19" s="8" t="s">
        <v>16</v>
      </c>
      <c r="F19" s="6" t="s">
        <v>18</v>
      </c>
      <c r="G19" s="6" t="s">
        <v>18</v>
      </c>
    </row>
    <row r="20" spans="1:22" ht="31.2" x14ac:dyDescent="0.3">
      <c r="A20" s="6">
        <v>9</v>
      </c>
      <c r="B20" s="9" t="s">
        <v>578</v>
      </c>
      <c r="C20" s="7">
        <v>0.18</v>
      </c>
      <c r="D20" s="6" t="s">
        <v>15</v>
      </c>
      <c r="E20" s="8" t="s">
        <v>16</v>
      </c>
      <c r="F20" s="6" t="s">
        <v>18</v>
      </c>
      <c r="G20" s="6" t="s">
        <v>18</v>
      </c>
    </row>
    <row r="21" spans="1:22" x14ac:dyDescent="0.3">
      <c r="A21" s="38"/>
      <c r="B21" s="39"/>
      <c r="C21" s="39"/>
      <c r="D21" s="39"/>
      <c r="E21" s="39"/>
      <c r="F21" s="39"/>
      <c r="G21" s="40"/>
    </row>
    <row r="22" spans="1:22" ht="31.2" x14ac:dyDescent="0.3">
      <c r="A22" s="6">
        <v>10</v>
      </c>
      <c r="B22" s="9" t="s">
        <v>572</v>
      </c>
      <c r="C22" s="7">
        <v>1.27</v>
      </c>
      <c r="D22" s="6" t="s">
        <v>22</v>
      </c>
      <c r="E22" s="8" t="s">
        <v>16</v>
      </c>
      <c r="F22" s="6" t="s">
        <v>18</v>
      </c>
      <c r="G22" s="6" t="s">
        <v>18</v>
      </c>
    </row>
    <row r="23" spans="1:22" ht="31.2" x14ac:dyDescent="0.3">
      <c r="A23" s="6">
        <v>11</v>
      </c>
      <c r="B23" s="9" t="s">
        <v>573</v>
      </c>
      <c r="C23" s="7">
        <v>0.86</v>
      </c>
      <c r="D23" s="6" t="s">
        <v>22</v>
      </c>
      <c r="E23" s="8" t="s">
        <v>16</v>
      </c>
      <c r="F23" s="6" t="s">
        <v>18</v>
      </c>
      <c r="G23" s="6" t="s">
        <v>18</v>
      </c>
    </row>
    <row r="24" spans="1:22" ht="31.2" x14ac:dyDescent="0.3">
      <c r="A24" s="6">
        <v>12</v>
      </c>
      <c r="B24" s="9" t="s">
        <v>574</v>
      </c>
      <c r="C24" s="7">
        <v>2.94</v>
      </c>
      <c r="D24" s="6" t="s">
        <v>22</v>
      </c>
      <c r="E24" s="8" t="s">
        <v>16</v>
      </c>
      <c r="F24" s="6" t="s">
        <v>18</v>
      </c>
      <c r="G24" s="6" t="s">
        <v>18</v>
      </c>
    </row>
    <row r="25" spans="1:22" ht="31.2" x14ac:dyDescent="0.3">
      <c r="A25" s="6">
        <v>13</v>
      </c>
      <c r="B25" s="9" t="s">
        <v>575</v>
      </c>
      <c r="C25" s="7">
        <v>1.18</v>
      </c>
      <c r="D25" s="6" t="s">
        <v>22</v>
      </c>
      <c r="E25" s="8" t="s">
        <v>16</v>
      </c>
      <c r="F25" s="6" t="s">
        <v>18</v>
      </c>
      <c r="G25" s="6" t="s">
        <v>18</v>
      </c>
    </row>
    <row r="26" spans="1:22" ht="31.2" x14ac:dyDescent="0.3">
      <c r="A26" s="14">
        <v>14</v>
      </c>
      <c r="B26" s="25" t="s">
        <v>576</v>
      </c>
      <c r="C26" s="15">
        <v>2.14</v>
      </c>
      <c r="D26" s="14" t="s">
        <v>22</v>
      </c>
      <c r="E26" s="24" t="s">
        <v>666</v>
      </c>
      <c r="F26" s="14" t="s">
        <v>19</v>
      </c>
      <c r="G26" s="14" t="s">
        <v>19</v>
      </c>
    </row>
    <row r="27" spans="1:22" x14ac:dyDescent="0.3">
      <c r="A27" s="41" t="s">
        <v>51</v>
      </c>
      <c r="B27" s="41"/>
      <c r="C27" s="41"/>
      <c r="D27" s="41"/>
      <c r="E27" s="41"/>
      <c r="F27" s="7">
        <f>SUM(C12,C17:C18,C26)</f>
        <v>6.4120000000000008</v>
      </c>
      <c r="G27" s="7">
        <f>F27</f>
        <v>6.4120000000000008</v>
      </c>
    </row>
    <row r="28" spans="1:22" x14ac:dyDescent="0.3">
      <c r="A28" s="41" t="s">
        <v>49</v>
      </c>
      <c r="B28" s="41"/>
      <c r="C28" s="41"/>
      <c r="D28" s="41"/>
      <c r="E28" s="41"/>
      <c r="F28" s="7">
        <f>SUM(C11,C14:C16,C19:C20,C22:C25)</f>
        <v>11.234</v>
      </c>
      <c r="G28" s="7">
        <f>F28</f>
        <v>11.234</v>
      </c>
    </row>
    <row r="29" spans="1:22" x14ac:dyDescent="0.3">
      <c r="A29" s="41" t="s">
        <v>50</v>
      </c>
      <c r="B29" s="41"/>
      <c r="C29" s="41"/>
      <c r="D29" s="41"/>
      <c r="E29" s="41"/>
      <c r="F29" s="15">
        <f>SUM(F27:F28)</f>
        <v>17.646000000000001</v>
      </c>
      <c r="G29" s="7">
        <f>F29</f>
        <v>17.646000000000001</v>
      </c>
    </row>
  </sheetData>
  <mergeCells count="16">
    <mergeCell ref="A29:E29"/>
    <mergeCell ref="A10:G10"/>
    <mergeCell ref="A13:G13"/>
    <mergeCell ref="A21:G21"/>
    <mergeCell ref="A27:E27"/>
    <mergeCell ref="A28:E28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CE77-BCE3-4C02-A8AE-32A15F261D53}">
  <dimension ref="A1:G51"/>
  <sheetViews>
    <sheetView workbookViewId="0">
      <selection activeCell="B44" sqref="B44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640</v>
      </c>
      <c r="B1" s="27"/>
      <c r="C1" s="27"/>
      <c r="D1" s="27"/>
      <c r="E1" s="27"/>
      <c r="F1" s="27"/>
      <c r="G1" s="27"/>
    </row>
    <row r="2" spans="1:7" x14ac:dyDescent="0.3">
      <c r="A2" s="27" t="s">
        <v>675</v>
      </c>
      <c r="B2" s="27"/>
      <c r="C2" s="27"/>
      <c r="D2" s="27"/>
      <c r="E2" s="27"/>
      <c r="F2" s="27"/>
      <c r="G2" s="27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565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43" t="s">
        <v>661</v>
      </c>
      <c r="B10" s="43"/>
      <c r="C10" s="43"/>
      <c r="D10" s="43"/>
      <c r="E10" s="43"/>
      <c r="F10" s="43"/>
      <c r="G10" s="43"/>
    </row>
    <row r="11" spans="1:7" ht="31.2" x14ac:dyDescent="0.3">
      <c r="A11" s="6">
        <v>1</v>
      </c>
      <c r="B11" s="9" t="s">
        <v>581</v>
      </c>
      <c r="C11" s="7">
        <v>0.69499999999999995</v>
      </c>
      <c r="D11" s="6" t="s">
        <v>22</v>
      </c>
      <c r="E11" s="8" t="s">
        <v>16</v>
      </c>
      <c r="F11" s="6" t="s">
        <v>18</v>
      </c>
      <c r="G11" s="6" t="s">
        <v>18</v>
      </c>
    </row>
    <row r="12" spans="1:7" ht="31.2" x14ac:dyDescent="0.3">
      <c r="A12" s="6">
        <v>2</v>
      </c>
      <c r="B12" s="9" t="s">
        <v>192</v>
      </c>
      <c r="C12" s="7">
        <v>0.39</v>
      </c>
      <c r="D12" s="6" t="s">
        <v>15</v>
      </c>
      <c r="E12" s="8" t="s">
        <v>16</v>
      </c>
      <c r="F12" s="6" t="s">
        <v>18</v>
      </c>
      <c r="G12" s="6" t="s">
        <v>18</v>
      </c>
    </row>
    <row r="13" spans="1:7" ht="31.2" x14ac:dyDescent="0.3">
      <c r="A13" s="6">
        <v>3</v>
      </c>
      <c r="B13" s="9" t="s">
        <v>99</v>
      </c>
      <c r="C13" s="7">
        <v>0.316</v>
      </c>
      <c r="D13" s="6" t="s">
        <v>22</v>
      </c>
      <c r="E13" s="8" t="s">
        <v>16</v>
      </c>
      <c r="F13" s="6" t="s">
        <v>18</v>
      </c>
      <c r="G13" s="6" t="s">
        <v>18</v>
      </c>
    </row>
    <row r="14" spans="1:7" x14ac:dyDescent="0.3">
      <c r="A14" s="43" t="s">
        <v>660</v>
      </c>
      <c r="B14" s="43"/>
      <c r="C14" s="43"/>
      <c r="D14" s="43"/>
      <c r="E14" s="43"/>
      <c r="F14" s="43"/>
      <c r="G14" s="43"/>
    </row>
    <row r="15" spans="1:7" ht="31.2" x14ac:dyDescent="0.3">
      <c r="A15" s="6">
        <v>4</v>
      </c>
      <c r="B15" s="9" t="s">
        <v>194</v>
      </c>
      <c r="C15" s="7">
        <v>0.22500000000000001</v>
      </c>
      <c r="D15" s="6" t="s">
        <v>15</v>
      </c>
      <c r="E15" s="8" t="s">
        <v>17</v>
      </c>
      <c r="F15" s="6" t="s">
        <v>19</v>
      </c>
      <c r="G15" s="6" t="s">
        <v>19</v>
      </c>
    </row>
    <row r="16" spans="1:7" ht="31.2" x14ac:dyDescent="0.3">
      <c r="A16" s="6">
        <v>5</v>
      </c>
      <c r="B16" s="9" t="s">
        <v>350</v>
      </c>
      <c r="C16" s="7">
        <v>0.41</v>
      </c>
      <c r="D16" s="6" t="s">
        <v>15</v>
      </c>
      <c r="E16" s="8" t="s">
        <v>16</v>
      </c>
      <c r="F16" s="6" t="s">
        <v>18</v>
      </c>
      <c r="G16" s="6" t="s">
        <v>18</v>
      </c>
    </row>
    <row r="17" spans="1:7" ht="31.2" x14ac:dyDescent="0.3">
      <c r="A17" s="6">
        <v>6</v>
      </c>
      <c r="B17" s="9" t="s">
        <v>4</v>
      </c>
      <c r="C17" s="7">
        <f>0.96+0.08</f>
        <v>1.04</v>
      </c>
      <c r="D17" s="6" t="s">
        <v>15</v>
      </c>
      <c r="E17" s="8" t="s">
        <v>17</v>
      </c>
      <c r="F17" s="6" t="s">
        <v>19</v>
      </c>
      <c r="G17" s="6" t="s">
        <v>19</v>
      </c>
    </row>
    <row r="18" spans="1:7" ht="31.2" x14ac:dyDescent="0.3">
      <c r="A18" s="6">
        <v>7</v>
      </c>
      <c r="B18" s="9" t="s">
        <v>582</v>
      </c>
      <c r="C18" s="7">
        <v>0.39800000000000002</v>
      </c>
      <c r="D18" s="6" t="s">
        <v>25</v>
      </c>
      <c r="E18" s="8" t="s">
        <v>16</v>
      </c>
      <c r="F18" s="6" t="s">
        <v>18</v>
      </c>
      <c r="G18" s="6" t="s">
        <v>18</v>
      </c>
    </row>
    <row r="19" spans="1:7" x14ac:dyDescent="0.3">
      <c r="A19" s="35" t="s">
        <v>21</v>
      </c>
      <c r="B19" s="36"/>
      <c r="C19" s="36"/>
      <c r="D19" s="36"/>
      <c r="E19" s="36"/>
      <c r="F19" s="36"/>
      <c r="G19" s="37"/>
    </row>
    <row r="20" spans="1:7" x14ac:dyDescent="0.3">
      <c r="A20" s="14">
        <v>8</v>
      </c>
      <c r="B20" s="23" t="s">
        <v>583</v>
      </c>
      <c r="C20" s="15">
        <v>10.34</v>
      </c>
      <c r="D20" s="14" t="s">
        <v>22</v>
      </c>
      <c r="E20" s="24" t="s">
        <v>666</v>
      </c>
      <c r="F20" s="14" t="s">
        <v>19</v>
      </c>
      <c r="G20" s="14" t="s">
        <v>19</v>
      </c>
    </row>
    <row r="21" spans="1:7" x14ac:dyDescent="0.3">
      <c r="A21" s="14">
        <v>9</v>
      </c>
      <c r="B21" s="23" t="s">
        <v>584</v>
      </c>
      <c r="C21" s="15">
        <v>0.54</v>
      </c>
      <c r="D21" s="14" t="s">
        <v>22</v>
      </c>
      <c r="E21" s="24" t="s">
        <v>666</v>
      </c>
      <c r="F21" s="14" t="s">
        <v>19</v>
      </c>
      <c r="G21" s="14" t="s">
        <v>19</v>
      </c>
    </row>
    <row r="22" spans="1:7" ht="31.2" x14ac:dyDescent="0.3">
      <c r="A22" s="14">
        <v>10</v>
      </c>
      <c r="B22" s="25" t="s">
        <v>585</v>
      </c>
      <c r="C22" s="15">
        <v>1.91</v>
      </c>
      <c r="D22" s="14" t="s">
        <v>22</v>
      </c>
      <c r="E22" s="24" t="s">
        <v>666</v>
      </c>
      <c r="F22" s="14" t="s">
        <v>19</v>
      </c>
      <c r="G22" s="14" t="s">
        <v>19</v>
      </c>
    </row>
    <row r="23" spans="1:7" ht="31.2" x14ac:dyDescent="0.3">
      <c r="A23" s="6">
        <v>11</v>
      </c>
      <c r="B23" s="9" t="s">
        <v>586</v>
      </c>
      <c r="C23" s="7">
        <v>5.48</v>
      </c>
      <c r="D23" s="6" t="s">
        <v>22</v>
      </c>
      <c r="E23" s="8" t="s">
        <v>16</v>
      </c>
      <c r="F23" s="6" t="s">
        <v>18</v>
      </c>
      <c r="G23" s="6" t="s">
        <v>18</v>
      </c>
    </row>
    <row r="24" spans="1:7" ht="31.2" x14ac:dyDescent="0.3">
      <c r="A24" s="6">
        <v>12</v>
      </c>
      <c r="B24" s="9" t="s">
        <v>587</v>
      </c>
      <c r="C24" s="7">
        <v>3.75</v>
      </c>
      <c r="D24" s="6" t="s">
        <v>22</v>
      </c>
      <c r="E24" s="8" t="s">
        <v>17</v>
      </c>
      <c r="F24" s="6" t="s">
        <v>19</v>
      </c>
      <c r="G24" s="6" t="s">
        <v>19</v>
      </c>
    </row>
    <row r="25" spans="1:7" ht="31.2" x14ac:dyDescent="0.3">
      <c r="A25" s="6">
        <v>13</v>
      </c>
      <c r="B25" s="13" t="s">
        <v>588</v>
      </c>
      <c r="C25" s="7">
        <v>0.64</v>
      </c>
      <c r="D25" s="6" t="s">
        <v>22</v>
      </c>
      <c r="E25" s="8" t="s">
        <v>16</v>
      </c>
      <c r="F25" s="6" t="s">
        <v>18</v>
      </c>
      <c r="G25" s="6" t="s">
        <v>18</v>
      </c>
    </row>
    <row r="26" spans="1:7" x14ac:dyDescent="0.3">
      <c r="A26" s="35" t="s">
        <v>13</v>
      </c>
      <c r="B26" s="36"/>
      <c r="C26" s="36"/>
      <c r="D26" s="36"/>
      <c r="E26" s="36"/>
      <c r="F26" s="36"/>
      <c r="G26" s="37"/>
    </row>
    <row r="27" spans="1:7" ht="31.2" x14ac:dyDescent="0.3">
      <c r="A27" s="6">
        <v>14</v>
      </c>
      <c r="B27" s="9" t="s">
        <v>589</v>
      </c>
      <c r="C27" s="7">
        <v>0.72</v>
      </c>
      <c r="D27" s="6" t="s">
        <v>22</v>
      </c>
      <c r="E27" s="8" t="s">
        <v>16</v>
      </c>
      <c r="F27" s="6" t="s">
        <v>18</v>
      </c>
      <c r="G27" s="6" t="s">
        <v>18</v>
      </c>
    </row>
    <row r="28" spans="1:7" ht="31.2" x14ac:dyDescent="0.3">
      <c r="A28" s="6">
        <v>15</v>
      </c>
      <c r="B28" s="13" t="s">
        <v>590</v>
      </c>
      <c r="C28" s="7">
        <v>1.46</v>
      </c>
      <c r="D28" s="6" t="s">
        <v>22</v>
      </c>
      <c r="E28" s="8" t="s">
        <v>16</v>
      </c>
      <c r="F28" s="6" t="s">
        <v>18</v>
      </c>
      <c r="G28" s="6" t="s">
        <v>18</v>
      </c>
    </row>
    <row r="29" spans="1:7" ht="31.2" x14ac:dyDescent="0.3">
      <c r="A29" s="6">
        <v>16</v>
      </c>
      <c r="B29" s="9" t="s">
        <v>591</v>
      </c>
      <c r="C29" s="7">
        <v>2.52</v>
      </c>
      <c r="D29" s="6" t="s">
        <v>25</v>
      </c>
      <c r="E29" s="8" t="s">
        <v>16</v>
      </c>
      <c r="F29" s="6" t="s">
        <v>18</v>
      </c>
      <c r="G29" s="6" t="s">
        <v>18</v>
      </c>
    </row>
    <row r="30" spans="1:7" ht="31.2" x14ac:dyDescent="0.3">
      <c r="A30" s="6">
        <v>17</v>
      </c>
      <c r="B30" s="9" t="s">
        <v>592</v>
      </c>
      <c r="C30" s="7">
        <v>0.43</v>
      </c>
      <c r="D30" s="6" t="s">
        <v>22</v>
      </c>
      <c r="E30" s="8" t="s">
        <v>16</v>
      </c>
      <c r="F30" s="6" t="s">
        <v>18</v>
      </c>
      <c r="G30" s="6" t="s">
        <v>18</v>
      </c>
    </row>
    <row r="31" spans="1:7" ht="31.2" x14ac:dyDescent="0.3">
      <c r="A31" s="6">
        <v>18</v>
      </c>
      <c r="B31" s="13" t="s">
        <v>593</v>
      </c>
      <c r="C31" s="7">
        <v>1.4</v>
      </c>
      <c r="D31" s="6" t="s">
        <v>22</v>
      </c>
      <c r="E31" s="8" t="s">
        <v>16</v>
      </c>
      <c r="F31" s="6" t="s">
        <v>18</v>
      </c>
      <c r="G31" s="6" t="s">
        <v>18</v>
      </c>
    </row>
    <row r="32" spans="1:7" ht="31.2" x14ac:dyDescent="0.3">
      <c r="A32" s="6">
        <v>19</v>
      </c>
      <c r="B32" s="13" t="s">
        <v>594</v>
      </c>
      <c r="C32" s="7">
        <v>0.82</v>
      </c>
      <c r="D32" s="6" t="s">
        <v>22</v>
      </c>
      <c r="E32" s="8" t="s">
        <v>16</v>
      </c>
      <c r="F32" s="6" t="s">
        <v>18</v>
      </c>
      <c r="G32" s="6" t="s">
        <v>18</v>
      </c>
    </row>
    <row r="33" spans="1:7" ht="31.2" x14ac:dyDescent="0.3">
      <c r="A33" s="6">
        <v>20</v>
      </c>
      <c r="B33" s="9" t="s">
        <v>595</v>
      </c>
      <c r="C33" s="7">
        <v>5.49</v>
      </c>
      <c r="D33" s="6" t="s">
        <v>22</v>
      </c>
      <c r="E33" s="8" t="s">
        <v>16</v>
      </c>
      <c r="F33" s="6" t="s">
        <v>18</v>
      </c>
      <c r="G33" s="6" t="s">
        <v>18</v>
      </c>
    </row>
    <row r="34" spans="1:7" ht="31.2" x14ac:dyDescent="0.3">
      <c r="A34" s="6">
        <v>21</v>
      </c>
      <c r="B34" s="9" t="s">
        <v>596</v>
      </c>
      <c r="C34" s="7">
        <v>1.74</v>
      </c>
      <c r="D34" s="6" t="s">
        <v>22</v>
      </c>
      <c r="E34" s="8" t="s">
        <v>16</v>
      </c>
      <c r="F34" s="6" t="s">
        <v>18</v>
      </c>
      <c r="G34" s="6" t="s">
        <v>18</v>
      </c>
    </row>
    <row r="35" spans="1:7" ht="31.2" x14ac:dyDescent="0.3">
      <c r="A35" s="6">
        <v>22</v>
      </c>
      <c r="B35" s="13" t="s">
        <v>597</v>
      </c>
      <c r="C35" s="7">
        <v>6</v>
      </c>
      <c r="D35" s="6" t="s">
        <v>22</v>
      </c>
      <c r="E35" s="8" t="s">
        <v>16</v>
      </c>
      <c r="F35" s="6" t="s">
        <v>18</v>
      </c>
      <c r="G35" s="6" t="s">
        <v>18</v>
      </c>
    </row>
    <row r="36" spans="1:7" ht="31.2" x14ac:dyDescent="0.3">
      <c r="A36" s="6">
        <v>23</v>
      </c>
      <c r="B36" s="9" t="s">
        <v>598</v>
      </c>
      <c r="C36" s="7">
        <v>0.61</v>
      </c>
      <c r="D36" s="6" t="s">
        <v>22</v>
      </c>
      <c r="E36" s="8" t="s">
        <v>16</v>
      </c>
      <c r="F36" s="6" t="s">
        <v>18</v>
      </c>
      <c r="G36" s="6" t="s">
        <v>18</v>
      </c>
    </row>
    <row r="37" spans="1:7" x14ac:dyDescent="0.3">
      <c r="A37" s="38" t="s">
        <v>41</v>
      </c>
      <c r="B37" s="39"/>
      <c r="C37" s="39"/>
      <c r="D37" s="39"/>
      <c r="E37" s="39"/>
      <c r="F37" s="39"/>
      <c r="G37" s="40"/>
    </row>
    <row r="38" spans="1:7" ht="31.2" x14ac:dyDescent="0.3">
      <c r="A38" s="6">
        <v>24</v>
      </c>
      <c r="B38" s="9" t="s">
        <v>599</v>
      </c>
      <c r="C38" s="7">
        <v>0.47</v>
      </c>
      <c r="D38" s="6" t="s">
        <v>22</v>
      </c>
      <c r="E38" s="8" t="s">
        <v>16</v>
      </c>
      <c r="F38" s="6" t="s">
        <v>18</v>
      </c>
      <c r="G38" s="6" t="s">
        <v>18</v>
      </c>
    </row>
    <row r="39" spans="1:7" ht="31.2" x14ac:dyDescent="0.3">
      <c r="A39" s="6">
        <v>25</v>
      </c>
      <c r="B39" s="9" t="s">
        <v>608</v>
      </c>
      <c r="C39" s="7">
        <v>1.99</v>
      </c>
      <c r="D39" s="6" t="s">
        <v>25</v>
      </c>
      <c r="E39" s="8" t="s">
        <v>16</v>
      </c>
      <c r="F39" s="6" t="s">
        <v>18</v>
      </c>
      <c r="G39" s="6" t="s">
        <v>18</v>
      </c>
    </row>
    <row r="40" spans="1:7" ht="31.2" x14ac:dyDescent="0.3">
      <c r="A40" s="6">
        <v>26</v>
      </c>
      <c r="B40" s="9" t="s">
        <v>600</v>
      </c>
      <c r="C40" s="7">
        <v>5.97</v>
      </c>
      <c r="D40" s="6" t="s">
        <v>22</v>
      </c>
      <c r="E40" s="8" t="s">
        <v>16</v>
      </c>
      <c r="F40" s="6" t="s">
        <v>18</v>
      </c>
      <c r="G40" s="6" t="s">
        <v>18</v>
      </c>
    </row>
    <row r="41" spans="1:7" ht="31.2" x14ac:dyDescent="0.3">
      <c r="A41" s="6">
        <v>27</v>
      </c>
      <c r="B41" s="9" t="s">
        <v>609</v>
      </c>
      <c r="C41" s="7">
        <v>1.74</v>
      </c>
      <c r="D41" s="6" t="s">
        <v>22</v>
      </c>
      <c r="E41" s="8" t="s">
        <v>16</v>
      </c>
      <c r="F41" s="6" t="s">
        <v>18</v>
      </c>
      <c r="G41" s="6" t="s">
        <v>18</v>
      </c>
    </row>
    <row r="42" spans="1:7" ht="31.2" x14ac:dyDescent="0.3">
      <c r="A42" s="6">
        <v>28</v>
      </c>
      <c r="B42" s="9" t="s">
        <v>602</v>
      </c>
      <c r="C42" s="7">
        <v>0.95</v>
      </c>
      <c r="D42" s="6" t="s">
        <v>22</v>
      </c>
      <c r="E42" s="8" t="s">
        <v>16</v>
      </c>
      <c r="F42" s="6" t="s">
        <v>18</v>
      </c>
      <c r="G42" s="6" t="s">
        <v>18</v>
      </c>
    </row>
    <row r="43" spans="1:7" ht="31.2" x14ac:dyDescent="0.3">
      <c r="A43" s="6">
        <v>29</v>
      </c>
      <c r="B43" s="9" t="s">
        <v>601</v>
      </c>
      <c r="C43" s="7">
        <v>0.22</v>
      </c>
      <c r="D43" s="6" t="s">
        <v>22</v>
      </c>
      <c r="E43" s="8" t="s">
        <v>16</v>
      </c>
      <c r="F43" s="6" t="s">
        <v>18</v>
      </c>
      <c r="G43" s="6" t="s">
        <v>18</v>
      </c>
    </row>
    <row r="44" spans="1:7" ht="31.2" x14ac:dyDescent="0.3">
      <c r="A44" s="6">
        <v>30</v>
      </c>
      <c r="B44" s="13" t="s">
        <v>603</v>
      </c>
      <c r="C44" s="7">
        <v>7.0000000000000007E-2</v>
      </c>
      <c r="D44" s="6" t="s">
        <v>15</v>
      </c>
      <c r="E44" s="8" t="s">
        <v>16</v>
      </c>
      <c r="F44" s="6" t="s">
        <v>18</v>
      </c>
      <c r="G44" s="6" t="s">
        <v>18</v>
      </c>
    </row>
    <row r="45" spans="1:7" ht="31.2" x14ac:dyDescent="0.3">
      <c r="A45" s="6">
        <v>31</v>
      </c>
      <c r="B45" s="9" t="s">
        <v>604</v>
      </c>
      <c r="C45" s="7">
        <v>0.39</v>
      </c>
      <c r="D45" s="6" t="s">
        <v>22</v>
      </c>
      <c r="E45" s="8" t="s">
        <v>16</v>
      </c>
      <c r="F45" s="6" t="s">
        <v>18</v>
      </c>
      <c r="G45" s="6" t="s">
        <v>18</v>
      </c>
    </row>
    <row r="46" spans="1:7" ht="31.2" x14ac:dyDescent="0.3">
      <c r="A46" s="6">
        <v>32</v>
      </c>
      <c r="B46" s="13" t="s">
        <v>605</v>
      </c>
      <c r="C46" s="7">
        <v>0.61</v>
      </c>
      <c r="D46" s="6" t="s">
        <v>22</v>
      </c>
      <c r="E46" s="8" t="s">
        <v>16</v>
      </c>
      <c r="F46" s="6" t="s">
        <v>18</v>
      </c>
      <c r="G46" s="6" t="s">
        <v>18</v>
      </c>
    </row>
    <row r="47" spans="1:7" ht="31.2" x14ac:dyDescent="0.3">
      <c r="A47" s="6">
        <v>33</v>
      </c>
      <c r="B47" s="9" t="s">
        <v>606</v>
      </c>
      <c r="C47" s="7">
        <v>0.31</v>
      </c>
      <c r="D47" s="6" t="s">
        <v>22</v>
      </c>
      <c r="E47" s="8" t="s">
        <v>16</v>
      </c>
      <c r="F47" s="6" t="s">
        <v>18</v>
      </c>
      <c r="G47" s="6" t="s">
        <v>18</v>
      </c>
    </row>
    <row r="48" spans="1:7" ht="31.2" x14ac:dyDescent="0.3">
      <c r="A48" s="6">
        <v>34</v>
      </c>
      <c r="B48" s="13" t="s">
        <v>607</v>
      </c>
      <c r="C48" s="7">
        <v>0.3</v>
      </c>
      <c r="D48" s="6" t="s">
        <v>22</v>
      </c>
      <c r="E48" s="8" t="s">
        <v>16</v>
      </c>
      <c r="F48" s="6" t="s">
        <v>18</v>
      </c>
      <c r="G48" s="6" t="s">
        <v>18</v>
      </c>
    </row>
    <row r="49" spans="1:7" x14ac:dyDescent="0.3">
      <c r="A49" s="41" t="s">
        <v>51</v>
      </c>
      <c r="B49" s="41"/>
      <c r="C49" s="41"/>
      <c r="D49" s="41"/>
      <c r="E49" s="41"/>
      <c r="F49" s="7">
        <f>SUM(C15,C17,C20:C21,C22,C24)</f>
        <v>17.805</v>
      </c>
      <c r="G49" s="7">
        <f>F49</f>
        <v>17.805</v>
      </c>
    </row>
    <row r="50" spans="1:7" x14ac:dyDescent="0.3">
      <c r="A50" s="41" t="s">
        <v>49</v>
      </c>
      <c r="B50" s="41"/>
      <c r="C50" s="41"/>
      <c r="D50" s="41"/>
      <c r="E50" s="41"/>
      <c r="F50" s="7">
        <f>SUM(C11:C13,C16,C18,C23,C25,C27:C36,C38:C48)</f>
        <v>42.539000000000001</v>
      </c>
      <c r="G50" s="7">
        <f>F50</f>
        <v>42.539000000000001</v>
      </c>
    </row>
    <row r="51" spans="1:7" x14ac:dyDescent="0.3">
      <c r="A51" s="41" t="s">
        <v>50</v>
      </c>
      <c r="B51" s="41"/>
      <c r="C51" s="41"/>
      <c r="D51" s="41"/>
      <c r="E51" s="41"/>
      <c r="F51" s="15">
        <f>SUM(F49:F50)</f>
        <v>60.344000000000001</v>
      </c>
      <c r="G51" s="7">
        <f>F51</f>
        <v>60.344000000000001</v>
      </c>
    </row>
  </sheetData>
  <mergeCells count="18">
    <mergeCell ref="A51:E51"/>
    <mergeCell ref="A10:G10"/>
    <mergeCell ref="A19:G19"/>
    <mergeCell ref="A26:G26"/>
    <mergeCell ref="A37:G37"/>
    <mergeCell ref="A49:E49"/>
    <mergeCell ref="A50:E50"/>
    <mergeCell ref="A14:G14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87110-79EE-4410-8646-96403A7310DF}">
  <dimension ref="A1:XFD31"/>
  <sheetViews>
    <sheetView tabSelected="1" topLeftCell="A20" workbookViewId="0">
      <selection activeCell="G34" sqref="G34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641</v>
      </c>
      <c r="B1" s="27"/>
      <c r="C1" s="27"/>
      <c r="D1" s="27"/>
      <c r="E1" s="27"/>
      <c r="F1" s="27"/>
      <c r="G1" s="27"/>
    </row>
    <row r="2" spans="1:7" x14ac:dyDescent="0.3">
      <c r="A2" s="27" t="s">
        <v>676</v>
      </c>
      <c r="B2" s="27"/>
      <c r="C2" s="27"/>
      <c r="D2" s="27"/>
      <c r="E2" s="27"/>
      <c r="F2" s="27"/>
      <c r="G2" s="27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610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35" t="s">
        <v>21</v>
      </c>
      <c r="B10" s="36"/>
      <c r="C10" s="36"/>
      <c r="D10" s="36"/>
      <c r="E10" s="36"/>
      <c r="F10" s="36"/>
      <c r="G10" s="37"/>
    </row>
    <row r="11" spans="1:7" ht="31.2" x14ac:dyDescent="0.3">
      <c r="A11" s="6">
        <v>1</v>
      </c>
      <c r="B11" s="9" t="s">
        <v>611</v>
      </c>
      <c r="C11" s="7">
        <v>1.48</v>
      </c>
      <c r="D11" s="6" t="s">
        <v>22</v>
      </c>
      <c r="E11" s="8" t="s">
        <v>16</v>
      </c>
      <c r="F11" s="6" t="s">
        <v>18</v>
      </c>
      <c r="G11" s="6" t="s">
        <v>18</v>
      </c>
    </row>
    <row r="12" spans="1:7" ht="31.2" x14ac:dyDescent="0.3">
      <c r="A12" s="14">
        <v>2</v>
      </c>
      <c r="B12" s="23" t="s">
        <v>693</v>
      </c>
      <c r="C12" s="15">
        <v>12.41</v>
      </c>
      <c r="D12" s="14" t="s">
        <v>25</v>
      </c>
      <c r="E12" s="24" t="s">
        <v>16</v>
      </c>
      <c r="F12" s="14" t="s">
        <v>18</v>
      </c>
      <c r="G12" s="14" t="s">
        <v>18</v>
      </c>
    </row>
    <row r="13" spans="1:7" x14ac:dyDescent="0.3">
      <c r="A13" s="14">
        <v>3</v>
      </c>
      <c r="B13" s="23" t="s">
        <v>692</v>
      </c>
      <c r="C13" s="15">
        <v>2.5299999999999998</v>
      </c>
      <c r="D13" s="14" t="s">
        <v>25</v>
      </c>
      <c r="E13" s="24" t="s">
        <v>666</v>
      </c>
      <c r="F13" s="14" t="s">
        <v>19</v>
      </c>
      <c r="G13" s="14" t="s">
        <v>19</v>
      </c>
    </row>
    <row r="14" spans="1:7" ht="31.2" x14ac:dyDescent="0.3">
      <c r="A14" s="52">
        <v>4</v>
      </c>
      <c r="B14" s="11" t="s">
        <v>612</v>
      </c>
      <c r="C14" s="53">
        <v>3.68</v>
      </c>
      <c r="D14" s="52" t="s">
        <v>22</v>
      </c>
      <c r="E14" s="54" t="s">
        <v>16</v>
      </c>
      <c r="F14" s="52" t="s">
        <v>18</v>
      </c>
      <c r="G14" s="52" t="s">
        <v>18</v>
      </c>
    </row>
    <row r="15" spans="1:7" x14ac:dyDescent="0.3">
      <c r="A15" s="35" t="s">
        <v>13</v>
      </c>
      <c r="B15" s="36"/>
      <c r="C15" s="36"/>
      <c r="D15" s="36"/>
      <c r="E15" s="36"/>
      <c r="F15" s="36"/>
      <c r="G15" s="37"/>
    </row>
    <row r="16" spans="1:7" ht="31.2" x14ac:dyDescent="0.3">
      <c r="A16" s="14">
        <v>5</v>
      </c>
      <c r="B16" s="23" t="s">
        <v>688</v>
      </c>
      <c r="C16" s="15">
        <v>3.5</v>
      </c>
      <c r="D16" s="14" t="s">
        <v>25</v>
      </c>
      <c r="E16" s="24" t="s">
        <v>16</v>
      </c>
      <c r="F16" s="14" t="s">
        <v>18</v>
      </c>
      <c r="G16" s="14" t="s">
        <v>18</v>
      </c>
    </row>
    <row r="17" spans="1:7 16384:16384" x14ac:dyDescent="0.3">
      <c r="A17" s="14">
        <v>6</v>
      </c>
      <c r="B17" s="23" t="s">
        <v>689</v>
      </c>
      <c r="C17" s="15">
        <v>2.2999999999999998</v>
      </c>
      <c r="D17" s="14" t="s">
        <v>25</v>
      </c>
      <c r="E17" s="24" t="s">
        <v>666</v>
      </c>
      <c r="F17" s="14" t="s">
        <v>19</v>
      </c>
      <c r="G17" s="14" t="s">
        <v>19</v>
      </c>
    </row>
    <row r="18" spans="1:7 16384:16384" ht="31.2" x14ac:dyDescent="0.3">
      <c r="A18" s="6">
        <v>7</v>
      </c>
      <c r="B18" s="9" t="s">
        <v>690</v>
      </c>
      <c r="C18" s="7">
        <v>1.76</v>
      </c>
      <c r="D18" s="6" t="s">
        <v>22</v>
      </c>
      <c r="E18" s="8" t="s">
        <v>16</v>
      </c>
      <c r="F18" s="6" t="s">
        <v>18</v>
      </c>
      <c r="G18" s="6" t="s">
        <v>18</v>
      </c>
    </row>
    <row r="19" spans="1:7 16384:16384" x14ac:dyDescent="0.3">
      <c r="A19" s="14">
        <v>8</v>
      </c>
      <c r="B19" s="23" t="s">
        <v>691</v>
      </c>
      <c r="C19" s="15">
        <v>1.8</v>
      </c>
      <c r="D19" s="6" t="s">
        <v>22</v>
      </c>
      <c r="E19" s="24" t="s">
        <v>666</v>
      </c>
      <c r="F19" s="14" t="s">
        <v>19</v>
      </c>
      <c r="G19" s="14" t="s">
        <v>19</v>
      </c>
    </row>
    <row r="20" spans="1:7 16384:16384" x14ac:dyDescent="0.3">
      <c r="A20" s="14">
        <v>9</v>
      </c>
      <c r="B20" s="23" t="s">
        <v>613</v>
      </c>
      <c r="C20" s="15">
        <v>1.51</v>
      </c>
      <c r="D20" s="14" t="s">
        <v>22</v>
      </c>
      <c r="E20" s="24" t="s">
        <v>666</v>
      </c>
      <c r="F20" s="14" t="s">
        <v>19</v>
      </c>
      <c r="G20" s="14" t="s">
        <v>19</v>
      </c>
    </row>
    <row r="21" spans="1:7 16384:16384" ht="31.2" x14ac:dyDescent="0.3">
      <c r="A21" s="6">
        <v>10</v>
      </c>
      <c r="B21" s="9" t="s">
        <v>614</v>
      </c>
      <c r="C21" s="7">
        <v>3.64</v>
      </c>
      <c r="D21" s="6" t="s">
        <v>25</v>
      </c>
      <c r="E21" s="8" t="s">
        <v>16</v>
      </c>
      <c r="F21" s="6" t="s">
        <v>18</v>
      </c>
      <c r="G21" s="6" t="s">
        <v>18</v>
      </c>
    </row>
    <row r="22" spans="1:7 16384:16384" ht="31.2" x14ac:dyDescent="0.3">
      <c r="A22" s="14">
        <v>11</v>
      </c>
      <c r="B22" s="13" t="s">
        <v>615</v>
      </c>
      <c r="C22" s="7">
        <v>1.51</v>
      </c>
      <c r="D22" s="6" t="s">
        <v>25</v>
      </c>
      <c r="E22" s="8" t="s">
        <v>16</v>
      </c>
      <c r="F22" s="6" t="s">
        <v>18</v>
      </c>
      <c r="G22" s="6" t="s">
        <v>18</v>
      </c>
    </row>
    <row r="23" spans="1:7 16384:16384" ht="31.2" x14ac:dyDescent="0.3">
      <c r="A23" s="14">
        <v>12</v>
      </c>
      <c r="B23" s="9" t="s">
        <v>616</v>
      </c>
      <c r="C23" s="7">
        <v>0.41</v>
      </c>
      <c r="D23" s="6" t="s">
        <v>15</v>
      </c>
      <c r="E23" s="8" t="s">
        <v>16</v>
      </c>
      <c r="F23" s="6" t="s">
        <v>18</v>
      </c>
      <c r="G23" s="6" t="s">
        <v>18</v>
      </c>
    </row>
    <row r="24" spans="1:7 16384:16384" x14ac:dyDescent="0.3">
      <c r="A24" s="38" t="s">
        <v>41</v>
      </c>
      <c r="B24" s="39"/>
      <c r="C24" s="39"/>
      <c r="D24" s="39"/>
      <c r="E24" s="39"/>
      <c r="F24" s="39"/>
      <c r="G24" s="40"/>
    </row>
    <row r="25" spans="1:7 16384:16384" ht="31.2" x14ac:dyDescent="0.3">
      <c r="A25" s="6">
        <v>13</v>
      </c>
      <c r="B25" s="9" t="s">
        <v>617</v>
      </c>
      <c r="C25" s="7">
        <v>1.88</v>
      </c>
      <c r="D25" s="6" t="s">
        <v>22</v>
      </c>
      <c r="E25" s="8" t="s">
        <v>16</v>
      </c>
      <c r="F25" s="6" t="s">
        <v>18</v>
      </c>
      <c r="G25" s="6" t="s">
        <v>18</v>
      </c>
    </row>
    <row r="26" spans="1:7 16384:16384" ht="31.2" x14ac:dyDescent="0.3">
      <c r="A26" s="6">
        <v>14</v>
      </c>
      <c r="B26" s="9" t="s">
        <v>618</v>
      </c>
      <c r="C26" s="7">
        <v>0.54</v>
      </c>
      <c r="D26" s="6" t="s">
        <v>22</v>
      </c>
      <c r="E26" s="8" t="s">
        <v>16</v>
      </c>
      <c r="F26" s="6" t="s">
        <v>18</v>
      </c>
      <c r="G26" s="6" t="s">
        <v>18</v>
      </c>
    </row>
    <row r="27" spans="1:7 16384:16384" ht="31.2" x14ac:dyDescent="0.3">
      <c r="A27" s="6">
        <v>15</v>
      </c>
      <c r="B27" s="13" t="s">
        <v>619</v>
      </c>
      <c r="C27" s="7">
        <v>1.78</v>
      </c>
      <c r="D27" s="6" t="s">
        <v>22</v>
      </c>
      <c r="E27" s="8" t="s">
        <v>16</v>
      </c>
      <c r="F27" s="6" t="s">
        <v>18</v>
      </c>
      <c r="G27" s="6" t="s">
        <v>18</v>
      </c>
    </row>
    <row r="28" spans="1:7 16384:16384" ht="31.2" x14ac:dyDescent="0.3">
      <c r="A28" s="6">
        <v>16</v>
      </c>
      <c r="B28" s="13" t="s">
        <v>620</v>
      </c>
      <c r="C28" s="7">
        <v>0.53</v>
      </c>
      <c r="D28" s="6" t="s">
        <v>15</v>
      </c>
      <c r="E28" s="8" t="s">
        <v>16</v>
      </c>
      <c r="F28" s="6" t="s">
        <v>18</v>
      </c>
      <c r="G28" s="6" t="s">
        <v>18</v>
      </c>
    </row>
    <row r="29" spans="1:7 16384:16384" x14ac:dyDescent="0.3">
      <c r="A29" s="41" t="s">
        <v>49</v>
      </c>
      <c r="B29" s="41"/>
      <c r="C29" s="41"/>
      <c r="D29" s="41"/>
      <c r="E29" s="41"/>
      <c r="F29" s="7">
        <f>SUM(C13,C17,C19:C20)</f>
        <v>8.14</v>
      </c>
      <c r="G29" s="7">
        <f>F29</f>
        <v>8.14</v>
      </c>
      <c r="XFD29" s="17">
        <f>SUM(F29:XFC29)</f>
        <v>16.28</v>
      </c>
    </row>
    <row r="30" spans="1:7 16384:16384" x14ac:dyDescent="0.3">
      <c r="A30" s="49" t="s">
        <v>667</v>
      </c>
      <c r="B30" s="50"/>
      <c r="C30" s="50"/>
      <c r="D30" s="50"/>
      <c r="E30" s="51"/>
      <c r="F30" s="7">
        <f>SUM(C11:C12,C14,C16,C18,C21:C23,C25:C28)</f>
        <v>33.120000000000005</v>
      </c>
      <c r="G30" s="7">
        <f>F30</f>
        <v>33.120000000000005</v>
      </c>
      <c r="XFD30" s="17"/>
    </row>
    <row r="31" spans="1:7 16384:16384" x14ac:dyDescent="0.3">
      <c r="A31" s="41" t="s">
        <v>50</v>
      </c>
      <c r="B31" s="41"/>
      <c r="C31" s="41"/>
      <c r="D31" s="41"/>
      <c r="E31" s="41"/>
      <c r="F31" s="15">
        <f>SUM(F29:F30)</f>
        <v>41.260000000000005</v>
      </c>
      <c r="G31" s="7">
        <f>F31</f>
        <v>41.260000000000005</v>
      </c>
    </row>
  </sheetData>
  <mergeCells count="16">
    <mergeCell ref="A10:G10"/>
    <mergeCell ref="A15:G15"/>
    <mergeCell ref="A24:G24"/>
    <mergeCell ref="A29:E29"/>
    <mergeCell ref="A31:E31"/>
    <mergeCell ref="A30:E30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D6F30-A986-43C4-915F-E7B03D1F26F8}">
  <dimension ref="A1:G55"/>
  <sheetViews>
    <sheetView workbookViewId="0">
      <selection activeCell="F56" sqref="F56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624</v>
      </c>
      <c r="B1" s="27"/>
      <c r="C1" s="27"/>
      <c r="D1" s="27"/>
      <c r="E1" s="27"/>
      <c r="F1" s="27"/>
      <c r="G1" s="27"/>
    </row>
    <row r="2" spans="1:7" x14ac:dyDescent="0.3">
      <c r="A2" s="42" t="s">
        <v>677</v>
      </c>
      <c r="B2" s="42"/>
      <c r="C2" s="42"/>
      <c r="D2" s="42"/>
      <c r="E2" s="42"/>
      <c r="F2" s="42"/>
      <c r="G2" s="42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55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35" t="s">
        <v>21</v>
      </c>
      <c r="B10" s="36"/>
      <c r="C10" s="36"/>
      <c r="D10" s="36"/>
      <c r="E10" s="36"/>
      <c r="F10" s="36"/>
      <c r="G10" s="37"/>
    </row>
    <row r="11" spans="1:7" ht="31.2" x14ac:dyDescent="0.3">
      <c r="A11" s="6">
        <v>1</v>
      </c>
      <c r="B11" s="9" t="s">
        <v>53</v>
      </c>
      <c r="C11" s="7">
        <v>5.01</v>
      </c>
      <c r="D11" s="6" t="s">
        <v>25</v>
      </c>
      <c r="E11" s="8" t="s">
        <v>16</v>
      </c>
      <c r="F11" s="6" t="s">
        <v>18</v>
      </c>
      <c r="G11" s="6" t="s">
        <v>18</v>
      </c>
    </row>
    <row r="12" spans="1:7" x14ac:dyDescent="0.3">
      <c r="A12" s="14">
        <v>2</v>
      </c>
      <c r="B12" s="23" t="s">
        <v>54</v>
      </c>
      <c r="C12" s="15">
        <v>5.13</v>
      </c>
      <c r="D12" s="14" t="s">
        <v>22</v>
      </c>
      <c r="E12" s="24" t="s">
        <v>666</v>
      </c>
      <c r="F12" s="14" t="s">
        <v>19</v>
      </c>
      <c r="G12" s="14" t="s">
        <v>19</v>
      </c>
    </row>
    <row r="13" spans="1:7" x14ac:dyDescent="0.3">
      <c r="A13" s="35" t="s">
        <v>13</v>
      </c>
      <c r="B13" s="36"/>
      <c r="C13" s="36"/>
      <c r="D13" s="36"/>
      <c r="E13" s="36"/>
      <c r="F13" s="36"/>
      <c r="G13" s="37"/>
    </row>
    <row r="14" spans="1:7" ht="31.2" x14ac:dyDescent="0.3">
      <c r="A14" s="6">
        <v>3</v>
      </c>
      <c r="B14" s="9" t="s">
        <v>57</v>
      </c>
      <c r="C14" s="7">
        <v>0.38</v>
      </c>
      <c r="D14" s="6" t="s">
        <v>15</v>
      </c>
      <c r="E14" s="8" t="s">
        <v>16</v>
      </c>
      <c r="F14" s="6" t="s">
        <v>18</v>
      </c>
      <c r="G14" s="6" t="s">
        <v>18</v>
      </c>
    </row>
    <row r="15" spans="1:7" ht="31.2" x14ac:dyDescent="0.3">
      <c r="A15" s="6">
        <v>4</v>
      </c>
      <c r="B15" s="9" t="s">
        <v>58</v>
      </c>
      <c r="C15" s="7">
        <v>0.85</v>
      </c>
      <c r="D15" s="6" t="s">
        <v>15</v>
      </c>
      <c r="E15" s="8" t="s">
        <v>16</v>
      </c>
      <c r="F15" s="6" t="s">
        <v>18</v>
      </c>
      <c r="G15" s="6" t="s">
        <v>18</v>
      </c>
    </row>
    <row r="16" spans="1:7" ht="31.2" x14ac:dyDescent="0.3">
      <c r="A16" s="6">
        <v>5</v>
      </c>
      <c r="B16" s="9" t="s">
        <v>59</v>
      </c>
      <c r="C16" s="7">
        <v>0.23</v>
      </c>
      <c r="D16" s="6" t="s">
        <v>15</v>
      </c>
      <c r="E16" s="8" t="s">
        <v>16</v>
      </c>
      <c r="F16" s="6" t="s">
        <v>18</v>
      </c>
      <c r="G16" s="6" t="s">
        <v>18</v>
      </c>
    </row>
    <row r="17" spans="1:7" ht="31.2" x14ac:dyDescent="0.3">
      <c r="A17" s="6">
        <v>6</v>
      </c>
      <c r="B17" s="9" t="s">
        <v>60</v>
      </c>
      <c r="C17" s="7">
        <v>0.11</v>
      </c>
      <c r="D17" s="6" t="s">
        <v>22</v>
      </c>
      <c r="E17" s="8" t="s">
        <v>16</v>
      </c>
      <c r="F17" s="6" t="s">
        <v>18</v>
      </c>
      <c r="G17" s="6" t="s">
        <v>18</v>
      </c>
    </row>
    <row r="18" spans="1:7" ht="31.2" x14ac:dyDescent="0.3">
      <c r="A18" s="6">
        <v>7</v>
      </c>
      <c r="B18" s="9" t="s">
        <v>61</v>
      </c>
      <c r="C18" s="7">
        <v>0.4</v>
      </c>
      <c r="D18" s="6" t="s">
        <v>25</v>
      </c>
      <c r="E18" s="8" t="s">
        <v>16</v>
      </c>
      <c r="F18" s="6" t="s">
        <v>18</v>
      </c>
      <c r="G18" s="6" t="s">
        <v>18</v>
      </c>
    </row>
    <row r="19" spans="1:7" ht="31.2" x14ac:dyDescent="0.3">
      <c r="A19" s="6">
        <v>8</v>
      </c>
      <c r="B19" s="9" t="s">
        <v>62</v>
      </c>
      <c r="C19" s="7">
        <v>0.22</v>
      </c>
      <c r="D19" s="6" t="s">
        <v>15</v>
      </c>
      <c r="E19" s="8" t="s">
        <v>16</v>
      </c>
      <c r="F19" s="6" t="s">
        <v>18</v>
      </c>
      <c r="G19" s="6" t="s">
        <v>18</v>
      </c>
    </row>
    <row r="20" spans="1:7" ht="31.2" x14ac:dyDescent="0.3">
      <c r="A20" s="6">
        <v>9</v>
      </c>
      <c r="B20" s="13" t="s">
        <v>63</v>
      </c>
      <c r="C20" s="7">
        <v>3.05</v>
      </c>
      <c r="D20" s="6" t="s">
        <v>22</v>
      </c>
      <c r="E20" s="8" t="s">
        <v>16</v>
      </c>
      <c r="F20" s="6" t="s">
        <v>18</v>
      </c>
      <c r="G20" s="6" t="s">
        <v>18</v>
      </c>
    </row>
    <row r="21" spans="1:7" ht="31.2" x14ac:dyDescent="0.3">
      <c r="A21" s="6">
        <v>10</v>
      </c>
      <c r="B21" s="13" t="s">
        <v>64</v>
      </c>
      <c r="C21" s="7">
        <v>3.11</v>
      </c>
      <c r="D21" s="6" t="s">
        <v>22</v>
      </c>
      <c r="E21" s="8" t="s">
        <v>16</v>
      </c>
      <c r="F21" s="6" t="s">
        <v>18</v>
      </c>
      <c r="G21" s="6" t="s">
        <v>18</v>
      </c>
    </row>
    <row r="22" spans="1:7" ht="31.2" x14ac:dyDescent="0.3">
      <c r="A22" s="6">
        <v>11</v>
      </c>
      <c r="B22" s="9" t="s">
        <v>65</v>
      </c>
      <c r="C22" s="7">
        <v>3</v>
      </c>
      <c r="D22" s="6" t="s">
        <v>22</v>
      </c>
      <c r="E22" s="8" t="s">
        <v>16</v>
      </c>
      <c r="F22" s="6" t="s">
        <v>18</v>
      </c>
      <c r="G22" s="6" t="s">
        <v>18</v>
      </c>
    </row>
    <row r="23" spans="1:7" ht="31.2" x14ac:dyDescent="0.3">
      <c r="A23" s="6">
        <v>12</v>
      </c>
      <c r="B23" s="9" t="s">
        <v>66</v>
      </c>
      <c r="C23" s="7">
        <v>0.38</v>
      </c>
      <c r="D23" s="6" t="s">
        <v>25</v>
      </c>
      <c r="E23" s="8" t="s">
        <v>16</v>
      </c>
      <c r="F23" s="6" t="s">
        <v>18</v>
      </c>
      <c r="G23" s="6" t="s">
        <v>18</v>
      </c>
    </row>
    <row r="24" spans="1:7" ht="31.2" x14ac:dyDescent="0.3">
      <c r="A24" s="14">
        <v>13</v>
      </c>
      <c r="B24" s="25" t="s">
        <v>67</v>
      </c>
      <c r="C24" s="15">
        <v>7.43</v>
      </c>
      <c r="D24" s="14" t="s">
        <v>22</v>
      </c>
      <c r="E24" s="24" t="s">
        <v>666</v>
      </c>
      <c r="F24" s="14" t="s">
        <v>19</v>
      </c>
      <c r="G24" s="14" t="s">
        <v>19</v>
      </c>
    </row>
    <row r="25" spans="1:7" x14ac:dyDescent="0.3">
      <c r="A25" s="14">
        <v>14</v>
      </c>
      <c r="B25" s="23" t="s">
        <v>68</v>
      </c>
      <c r="C25" s="15">
        <v>0.68</v>
      </c>
      <c r="D25" s="14" t="s">
        <v>22</v>
      </c>
      <c r="E25" s="24" t="s">
        <v>666</v>
      </c>
      <c r="F25" s="14" t="s">
        <v>19</v>
      </c>
      <c r="G25" s="14" t="s">
        <v>19</v>
      </c>
    </row>
    <row r="26" spans="1:7" ht="31.2" x14ac:dyDescent="0.3">
      <c r="A26" s="6">
        <v>15</v>
      </c>
      <c r="B26" s="9" t="s">
        <v>69</v>
      </c>
      <c r="C26" s="7">
        <v>0.55000000000000004</v>
      </c>
      <c r="D26" s="6" t="s">
        <v>22</v>
      </c>
      <c r="E26" s="8" t="s">
        <v>16</v>
      </c>
      <c r="F26" s="6" t="s">
        <v>18</v>
      </c>
      <c r="G26" s="6" t="s">
        <v>18</v>
      </c>
    </row>
    <row r="27" spans="1:7" ht="31.2" x14ac:dyDescent="0.3">
      <c r="A27" s="6">
        <v>16</v>
      </c>
      <c r="B27" s="9" t="s">
        <v>70</v>
      </c>
      <c r="C27" s="7">
        <v>0.27</v>
      </c>
      <c r="D27" s="6" t="s">
        <v>25</v>
      </c>
      <c r="E27" s="8" t="s">
        <v>16</v>
      </c>
      <c r="F27" s="6" t="s">
        <v>18</v>
      </c>
      <c r="G27" s="6" t="s">
        <v>18</v>
      </c>
    </row>
    <row r="28" spans="1:7" ht="31.2" x14ac:dyDescent="0.3">
      <c r="A28" s="6">
        <v>17</v>
      </c>
      <c r="B28" s="9" t="s">
        <v>71</v>
      </c>
      <c r="C28" s="7">
        <v>0.78</v>
      </c>
      <c r="D28" s="6" t="s">
        <v>22</v>
      </c>
      <c r="E28" s="8" t="s">
        <v>16</v>
      </c>
      <c r="F28" s="6" t="s">
        <v>18</v>
      </c>
      <c r="G28" s="6" t="s">
        <v>18</v>
      </c>
    </row>
    <row r="29" spans="1:7" ht="31.2" x14ac:dyDescent="0.3">
      <c r="A29" s="6">
        <v>18</v>
      </c>
      <c r="B29" s="9" t="s">
        <v>72</v>
      </c>
      <c r="C29" s="7">
        <v>0.72</v>
      </c>
      <c r="D29" s="6" t="s">
        <v>22</v>
      </c>
      <c r="E29" s="8" t="s">
        <v>16</v>
      </c>
      <c r="F29" s="6" t="s">
        <v>18</v>
      </c>
      <c r="G29" s="6" t="s">
        <v>18</v>
      </c>
    </row>
    <row r="30" spans="1:7" x14ac:dyDescent="0.3">
      <c r="A30" s="38" t="s">
        <v>41</v>
      </c>
      <c r="B30" s="39"/>
      <c r="C30" s="39"/>
      <c r="D30" s="39"/>
      <c r="E30" s="39"/>
      <c r="F30" s="39"/>
      <c r="G30" s="40"/>
    </row>
    <row r="31" spans="1:7" ht="31.2" x14ac:dyDescent="0.3">
      <c r="A31" s="6">
        <v>19</v>
      </c>
      <c r="B31" s="9" t="s">
        <v>73</v>
      </c>
      <c r="C31" s="7">
        <v>0.37</v>
      </c>
      <c r="D31" s="6" t="s">
        <v>15</v>
      </c>
      <c r="E31" s="8" t="s">
        <v>16</v>
      </c>
      <c r="F31" s="6" t="s">
        <v>18</v>
      </c>
      <c r="G31" s="6" t="s">
        <v>18</v>
      </c>
    </row>
    <row r="32" spans="1:7" ht="31.2" x14ac:dyDescent="0.3">
      <c r="A32" s="6">
        <v>20</v>
      </c>
      <c r="B32" s="9" t="s">
        <v>74</v>
      </c>
      <c r="C32" s="7">
        <v>0.44</v>
      </c>
      <c r="D32" s="6" t="s">
        <v>22</v>
      </c>
      <c r="E32" s="8" t="s">
        <v>16</v>
      </c>
      <c r="F32" s="6" t="s">
        <v>18</v>
      </c>
      <c r="G32" s="6" t="s">
        <v>18</v>
      </c>
    </row>
    <row r="33" spans="1:7" ht="31.2" x14ac:dyDescent="0.3">
      <c r="A33" s="6">
        <v>21</v>
      </c>
      <c r="B33" s="9" t="s">
        <v>75</v>
      </c>
      <c r="C33" s="7">
        <v>0.28999999999999998</v>
      </c>
      <c r="D33" s="6" t="s">
        <v>22</v>
      </c>
      <c r="E33" s="8" t="s">
        <v>16</v>
      </c>
      <c r="F33" s="6" t="s">
        <v>18</v>
      </c>
      <c r="G33" s="6" t="s">
        <v>18</v>
      </c>
    </row>
    <row r="34" spans="1:7" ht="31.2" x14ac:dyDescent="0.3">
      <c r="A34" s="6">
        <v>22</v>
      </c>
      <c r="B34" s="13" t="s">
        <v>76</v>
      </c>
      <c r="C34" s="7">
        <v>0.5</v>
      </c>
      <c r="D34" s="6" t="s">
        <v>22</v>
      </c>
      <c r="E34" s="8" t="s">
        <v>16</v>
      </c>
      <c r="F34" s="6" t="s">
        <v>18</v>
      </c>
      <c r="G34" s="6" t="s">
        <v>18</v>
      </c>
    </row>
    <row r="35" spans="1:7" ht="31.2" x14ac:dyDescent="0.3">
      <c r="A35" s="6">
        <v>23</v>
      </c>
      <c r="B35" s="9" t="s">
        <v>77</v>
      </c>
      <c r="C35" s="7">
        <v>0.22</v>
      </c>
      <c r="D35" s="6" t="s">
        <v>22</v>
      </c>
      <c r="E35" s="8" t="s">
        <v>16</v>
      </c>
      <c r="F35" s="6" t="s">
        <v>18</v>
      </c>
      <c r="G35" s="6" t="s">
        <v>18</v>
      </c>
    </row>
    <row r="36" spans="1:7" ht="31.2" x14ac:dyDescent="0.3">
      <c r="A36" s="6">
        <v>24</v>
      </c>
      <c r="B36" s="9" t="s">
        <v>78</v>
      </c>
      <c r="C36" s="7">
        <v>1.03</v>
      </c>
      <c r="D36" s="6" t="s">
        <v>22</v>
      </c>
      <c r="E36" s="8" t="s">
        <v>16</v>
      </c>
      <c r="F36" s="6" t="s">
        <v>18</v>
      </c>
      <c r="G36" s="6" t="s">
        <v>18</v>
      </c>
    </row>
    <row r="37" spans="1:7" ht="31.2" x14ac:dyDescent="0.3">
      <c r="A37" s="6">
        <v>25</v>
      </c>
      <c r="B37" s="9" t="s">
        <v>79</v>
      </c>
      <c r="C37" s="7">
        <v>0.76</v>
      </c>
      <c r="D37" s="6" t="s">
        <v>22</v>
      </c>
      <c r="E37" s="8" t="s">
        <v>16</v>
      </c>
      <c r="F37" s="6" t="s">
        <v>18</v>
      </c>
      <c r="G37" s="6" t="s">
        <v>18</v>
      </c>
    </row>
    <row r="38" spans="1:7" ht="31.2" x14ac:dyDescent="0.3">
      <c r="A38" s="6">
        <v>26</v>
      </c>
      <c r="B38" s="9" t="s">
        <v>80</v>
      </c>
      <c r="C38" s="7">
        <v>0.53</v>
      </c>
      <c r="D38" s="6" t="s">
        <v>22</v>
      </c>
      <c r="E38" s="8" t="s">
        <v>16</v>
      </c>
      <c r="F38" s="6" t="s">
        <v>18</v>
      </c>
      <c r="G38" s="6" t="s">
        <v>18</v>
      </c>
    </row>
    <row r="39" spans="1:7" ht="31.2" x14ac:dyDescent="0.3">
      <c r="A39" s="6">
        <v>27</v>
      </c>
      <c r="B39" s="9" t="s">
        <v>81</v>
      </c>
      <c r="C39" s="7">
        <v>0.35</v>
      </c>
      <c r="D39" s="6" t="s">
        <v>22</v>
      </c>
      <c r="E39" s="8" t="s">
        <v>16</v>
      </c>
      <c r="F39" s="6" t="s">
        <v>18</v>
      </c>
      <c r="G39" s="6" t="s">
        <v>18</v>
      </c>
    </row>
    <row r="40" spans="1:7" ht="31.2" x14ac:dyDescent="0.3">
      <c r="A40" s="6">
        <v>28</v>
      </c>
      <c r="B40" s="9" t="s">
        <v>82</v>
      </c>
      <c r="C40" s="7">
        <v>1.24</v>
      </c>
      <c r="D40" s="6" t="s">
        <v>22</v>
      </c>
      <c r="E40" s="8" t="s">
        <v>16</v>
      </c>
      <c r="F40" s="6" t="s">
        <v>18</v>
      </c>
      <c r="G40" s="6" t="s">
        <v>18</v>
      </c>
    </row>
    <row r="41" spans="1:7" ht="31.2" x14ac:dyDescent="0.3">
      <c r="A41" s="6">
        <v>29</v>
      </c>
      <c r="B41" s="9" t="s">
        <v>83</v>
      </c>
      <c r="C41" s="7">
        <v>0.56999999999999995</v>
      </c>
      <c r="D41" s="6" t="s">
        <v>22</v>
      </c>
      <c r="E41" s="8" t="s">
        <v>16</v>
      </c>
      <c r="F41" s="6" t="s">
        <v>18</v>
      </c>
      <c r="G41" s="6" t="s">
        <v>18</v>
      </c>
    </row>
    <row r="42" spans="1:7" x14ac:dyDescent="0.3">
      <c r="A42" s="14">
        <v>30</v>
      </c>
      <c r="B42" s="23" t="s">
        <v>84</v>
      </c>
      <c r="C42" s="15">
        <v>0.52</v>
      </c>
      <c r="D42" s="14" t="s">
        <v>22</v>
      </c>
      <c r="E42" s="24" t="s">
        <v>666</v>
      </c>
      <c r="F42" s="14" t="s">
        <v>19</v>
      </c>
      <c r="G42" s="14" t="s">
        <v>19</v>
      </c>
    </row>
    <row r="43" spans="1:7" ht="31.2" x14ac:dyDescent="0.3">
      <c r="A43" s="6">
        <v>31</v>
      </c>
      <c r="B43" s="9" t="s">
        <v>85</v>
      </c>
      <c r="C43" s="7">
        <v>0.13</v>
      </c>
      <c r="D43" s="6" t="s">
        <v>15</v>
      </c>
      <c r="E43" s="8" t="s">
        <v>16</v>
      </c>
      <c r="F43" s="6" t="s">
        <v>18</v>
      </c>
      <c r="G43" s="6" t="s">
        <v>18</v>
      </c>
    </row>
    <row r="44" spans="1:7" ht="31.2" x14ac:dyDescent="0.3">
      <c r="A44" s="6">
        <v>32</v>
      </c>
      <c r="B44" s="9" t="s">
        <v>86</v>
      </c>
      <c r="C44" s="7">
        <v>0.72</v>
      </c>
      <c r="D44" s="6" t="s">
        <v>25</v>
      </c>
      <c r="E44" s="8" t="s">
        <v>16</v>
      </c>
      <c r="F44" s="6" t="s">
        <v>18</v>
      </c>
      <c r="G44" s="6" t="s">
        <v>18</v>
      </c>
    </row>
    <row r="45" spans="1:7" ht="31.2" x14ac:dyDescent="0.3">
      <c r="A45" s="6">
        <v>33</v>
      </c>
      <c r="B45" s="9" t="s">
        <v>87</v>
      </c>
      <c r="C45" s="7">
        <v>0.26</v>
      </c>
      <c r="D45" s="6" t="s">
        <v>15</v>
      </c>
      <c r="E45" s="8" t="s">
        <v>16</v>
      </c>
      <c r="F45" s="6" t="s">
        <v>18</v>
      </c>
      <c r="G45" s="6" t="s">
        <v>18</v>
      </c>
    </row>
    <row r="46" spans="1:7" ht="31.2" x14ac:dyDescent="0.3">
      <c r="A46" s="6">
        <v>34</v>
      </c>
      <c r="B46" s="9" t="s">
        <v>88</v>
      </c>
      <c r="C46" s="7">
        <v>0.3</v>
      </c>
      <c r="D46" s="6" t="s">
        <v>15</v>
      </c>
      <c r="E46" s="8" t="s">
        <v>16</v>
      </c>
      <c r="F46" s="6" t="s">
        <v>18</v>
      </c>
      <c r="G46" s="6" t="s">
        <v>18</v>
      </c>
    </row>
    <row r="47" spans="1:7" ht="31.2" x14ac:dyDescent="0.3">
      <c r="A47" s="6">
        <v>35</v>
      </c>
      <c r="B47" s="9" t="s">
        <v>89</v>
      </c>
      <c r="C47" s="7">
        <v>0.25</v>
      </c>
      <c r="D47" s="6" t="s">
        <v>22</v>
      </c>
      <c r="E47" s="8" t="s">
        <v>16</v>
      </c>
      <c r="F47" s="6" t="s">
        <v>18</v>
      </c>
      <c r="G47" s="6" t="s">
        <v>18</v>
      </c>
    </row>
    <row r="48" spans="1:7" ht="31.2" x14ac:dyDescent="0.3">
      <c r="A48" s="6">
        <v>36</v>
      </c>
      <c r="B48" s="9" t="s">
        <v>90</v>
      </c>
      <c r="C48" s="7">
        <v>0.17</v>
      </c>
      <c r="D48" s="6" t="s">
        <v>22</v>
      </c>
      <c r="E48" s="8" t="s">
        <v>16</v>
      </c>
      <c r="F48" s="6" t="s">
        <v>18</v>
      </c>
      <c r="G48" s="6" t="s">
        <v>18</v>
      </c>
    </row>
    <row r="49" spans="1:7" ht="31.2" x14ac:dyDescent="0.3">
      <c r="A49" s="6">
        <v>37</v>
      </c>
      <c r="B49" s="9" t="s">
        <v>91</v>
      </c>
      <c r="C49" s="7">
        <v>0.13</v>
      </c>
      <c r="D49" s="6" t="s">
        <v>22</v>
      </c>
      <c r="E49" s="8" t="s">
        <v>16</v>
      </c>
      <c r="F49" s="6" t="s">
        <v>18</v>
      </c>
      <c r="G49" s="6" t="s">
        <v>18</v>
      </c>
    </row>
    <row r="50" spans="1:7" ht="31.2" x14ac:dyDescent="0.3">
      <c r="A50" s="6">
        <v>38</v>
      </c>
      <c r="B50" s="9" t="s">
        <v>92</v>
      </c>
      <c r="C50" s="7">
        <v>0.98</v>
      </c>
      <c r="D50" s="6" t="s">
        <v>22</v>
      </c>
      <c r="E50" s="8" t="s">
        <v>16</v>
      </c>
      <c r="F50" s="6" t="s">
        <v>18</v>
      </c>
      <c r="G50" s="6" t="s">
        <v>18</v>
      </c>
    </row>
    <row r="51" spans="1:7" ht="31.2" x14ac:dyDescent="0.3">
      <c r="A51" s="6">
        <v>39</v>
      </c>
      <c r="B51" s="13" t="s">
        <v>93</v>
      </c>
      <c r="C51" s="7">
        <v>0.16</v>
      </c>
      <c r="D51" s="6" t="s">
        <v>22</v>
      </c>
      <c r="E51" s="8" t="s">
        <v>16</v>
      </c>
      <c r="F51" s="6" t="s">
        <v>18</v>
      </c>
      <c r="G51" s="6" t="s">
        <v>18</v>
      </c>
    </row>
    <row r="52" spans="1:7" ht="31.2" x14ac:dyDescent="0.3">
      <c r="A52" s="6">
        <v>40</v>
      </c>
      <c r="B52" s="9" t="s">
        <v>94</v>
      </c>
      <c r="C52" s="7">
        <v>1.18</v>
      </c>
      <c r="D52" s="6" t="s">
        <v>22</v>
      </c>
      <c r="E52" s="8" t="s">
        <v>16</v>
      </c>
      <c r="F52" s="6" t="s">
        <v>18</v>
      </c>
      <c r="G52" s="6" t="s">
        <v>18</v>
      </c>
    </row>
    <row r="53" spans="1:7" x14ac:dyDescent="0.3">
      <c r="A53" s="41" t="s">
        <v>673</v>
      </c>
      <c r="B53" s="41"/>
      <c r="C53" s="41"/>
      <c r="D53" s="41"/>
      <c r="E53" s="41"/>
      <c r="F53" s="7">
        <f>SUM(C12,C24:C25,C42)</f>
        <v>13.759999999999998</v>
      </c>
      <c r="G53" s="7">
        <f>F53</f>
        <v>13.759999999999998</v>
      </c>
    </row>
    <row r="54" spans="1:7" x14ac:dyDescent="0.3">
      <c r="A54" s="49" t="s">
        <v>674</v>
      </c>
      <c r="B54" s="50"/>
      <c r="C54" s="50"/>
      <c r="D54" s="50"/>
      <c r="E54" s="51"/>
      <c r="F54" s="7">
        <f>SUM(C11,C14:C23,C26:C29,C31:C41,C43:C52)</f>
        <v>29.640000000000004</v>
      </c>
      <c r="G54" s="7">
        <v>29.64</v>
      </c>
    </row>
    <row r="55" spans="1:7" x14ac:dyDescent="0.3">
      <c r="A55" s="41" t="s">
        <v>50</v>
      </c>
      <c r="B55" s="41"/>
      <c r="C55" s="41"/>
      <c r="D55" s="41"/>
      <c r="E55" s="41"/>
      <c r="F55" s="7">
        <f>SUM(F53:F54)</f>
        <v>43.400000000000006</v>
      </c>
      <c r="G55" s="7">
        <f>F55</f>
        <v>43.400000000000006</v>
      </c>
    </row>
  </sheetData>
  <mergeCells count="16">
    <mergeCell ref="A55:E55"/>
    <mergeCell ref="A10:G10"/>
    <mergeCell ref="A13:G13"/>
    <mergeCell ref="A30:G30"/>
    <mergeCell ref="A53:E53"/>
    <mergeCell ref="A54:E54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D5D0-7D99-482B-BC1C-D5886724B9D0}">
  <dimension ref="A1:G71"/>
  <sheetViews>
    <sheetView workbookViewId="0">
      <selection activeCell="I12" sqref="I12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625</v>
      </c>
      <c r="B1" s="27"/>
      <c r="C1" s="27"/>
      <c r="D1" s="27"/>
      <c r="E1" s="27"/>
      <c r="F1" s="27"/>
      <c r="G1" s="27"/>
    </row>
    <row r="2" spans="1:7" x14ac:dyDescent="0.3">
      <c r="A2" s="42" t="s">
        <v>677</v>
      </c>
      <c r="B2" s="42"/>
      <c r="C2" s="42"/>
      <c r="D2" s="42"/>
      <c r="E2" s="42"/>
      <c r="F2" s="42"/>
      <c r="G2" s="42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95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43" t="s">
        <v>643</v>
      </c>
      <c r="B10" s="43"/>
      <c r="C10" s="43"/>
      <c r="D10" s="43"/>
      <c r="E10" s="43"/>
      <c r="F10" s="43"/>
      <c r="G10" s="43"/>
    </row>
    <row r="11" spans="1:7" ht="31.2" x14ac:dyDescent="0.3">
      <c r="A11" s="6">
        <v>1</v>
      </c>
      <c r="B11" s="9" t="s">
        <v>96</v>
      </c>
      <c r="C11" s="7">
        <v>0.38700000000000001</v>
      </c>
      <c r="D11" s="6" t="s">
        <v>22</v>
      </c>
      <c r="E11" s="8" t="s">
        <v>16</v>
      </c>
      <c r="F11" s="6" t="s">
        <v>18</v>
      </c>
      <c r="G11" s="6" t="s">
        <v>18</v>
      </c>
    </row>
    <row r="12" spans="1:7" ht="31.2" x14ac:dyDescent="0.3">
      <c r="A12" s="6">
        <v>2</v>
      </c>
      <c r="B12" s="9" t="s">
        <v>97</v>
      </c>
      <c r="C12" s="7">
        <v>0.23</v>
      </c>
      <c r="D12" s="6" t="s">
        <v>22</v>
      </c>
      <c r="E12" s="8" t="s">
        <v>16</v>
      </c>
      <c r="F12" s="6" t="s">
        <v>18</v>
      </c>
      <c r="G12" s="6" t="s">
        <v>18</v>
      </c>
    </row>
    <row r="13" spans="1:7" ht="31.2" x14ac:dyDescent="0.3">
      <c r="A13" s="6">
        <v>3</v>
      </c>
      <c r="B13" s="9" t="s">
        <v>98</v>
      </c>
      <c r="C13" s="7">
        <f>0.09+0.463</f>
        <v>0.55300000000000005</v>
      </c>
      <c r="D13" s="6" t="s">
        <v>22</v>
      </c>
      <c r="E13" s="8" t="s">
        <v>16</v>
      </c>
      <c r="F13" s="6" t="s">
        <v>18</v>
      </c>
      <c r="G13" s="6" t="s">
        <v>18</v>
      </c>
    </row>
    <row r="14" spans="1:7" ht="31.2" x14ac:dyDescent="0.3">
      <c r="A14" s="6">
        <v>4</v>
      </c>
      <c r="B14" s="9" t="s">
        <v>99</v>
      </c>
      <c r="C14" s="7">
        <v>0.66</v>
      </c>
      <c r="D14" s="6" t="s">
        <v>22</v>
      </c>
      <c r="E14" s="8" t="s">
        <v>16</v>
      </c>
      <c r="F14" s="6" t="s">
        <v>18</v>
      </c>
      <c r="G14" s="6" t="s">
        <v>18</v>
      </c>
    </row>
    <row r="15" spans="1:7" ht="31.2" x14ac:dyDescent="0.3">
      <c r="A15" s="6">
        <v>5</v>
      </c>
      <c r="B15" s="9" t="s">
        <v>6</v>
      </c>
      <c r="C15" s="7">
        <v>1.155</v>
      </c>
      <c r="D15" s="6" t="s">
        <v>15</v>
      </c>
      <c r="E15" s="8" t="s">
        <v>17</v>
      </c>
      <c r="F15" s="6" t="s">
        <v>19</v>
      </c>
      <c r="G15" s="6" t="s">
        <v>19</v>
      </c>
    </row>
    <row r="16" spans="1:7" ht="31.2" x14ac:dyDescent="0.3">
      <c r="A16" s="6">
        <v>6</v>
      </c>
      <c r="B16" s="9" t="s">
        <v>100</v>
      </c>
      <c r="C16" s="7">
        <v>0.32</v>
      </c>
      <c r="D16" s="6" t="s">
        <v>25</v>
      </c>
      <c r="E16" s="8" t="s">
        <v>16</v>
      </c>
      <c r="F16" s="6" t="s">
        <v>18</v>
      </c>
      <c r="G16" s="6" t="s">
        <v>18</v>
      </c>
    </row>
    <row r="17" spans="1:7" ht="31.2" x14ac:dyDescent="0.3">
      <c r="A17" s="6">
        <v>7</v>
      </c>
      <c r="B17" s="9" t="s">
        <v>101</v>
      </c>
      <c r="C17" s="7">
        <v>0.93300000000000005</v>
      </c>
      <c r="D17" s="6" t="s">
        <v>15</v>
      </c>
      <c r="E17" s="8" t="s">
        <v>17</v>
      </c>
      <c r="F17" s="6" t="s">
        <v>19</v>
      </c>
      <c r="G17" s="6" t="s">
        <v>19</v>
      </c>
    </row>
    <row r="18" spans="1:7" ht="31.2" x14ac:dyDescent="0.3">
      <c r="A18" s="6">
        <v>8</v>
      </c>
      <c r="B18" s="9" t="s">
        <v>102</v>
      </c>
      <c r="C18" s="7">
        <v>0.27300000000000002</v>
      </c>
      <c r="D18" s="6" t="s">
        <v>15</v>
      </c>
      <c r="E18" s="8" t="s">
        <v>16</v>
      </c>
      <c r="F18" s="6" t="s">
        <v>18</v>
      </c>
      <c r="G18" s="6" t="s">
        <v>18</v>
      </c>
    </row>
    <row r="19" spans="1:7" ht="31.2" x14ac:dyDescent="0.3">
      <c r="A19" s="6">
        <v>9</v>
      </c>
      <c r="B19" s="9" t="s">
        <v>103</v>
      </c>
      <c r="C19" s="7">
        <v>0.45</v>
      </c>
      <c r="D19" s="6" t="s">
        <v>15</v>
      </c>
      <c r="E19" s="8" t="s">
        <v>16</v>
      </c>
      <c r="F19" s="6" t="s">
        <v>18</v>
      </c>
      <c r="G19" s="6" t="s">
        <v>18</v>
      </c>
    </row>
    <row r="20" spans="1:7" x14ac:dyDescent="0.3">
      <c r="A20" s="43" t="s">
        <v>644</v>
      </c>
      <c r="B20" s="43"/>
      <c r="C20" s="43"/>
      <c r="D20" s="43"/>
      <c r="E20" s="43"/>
      <c r="F20" s="43"/>
      <c r="G20" s="43"/>
    </row>
    <row r="21" spans="1:7" ht="31.2" x14ac:dyDescent="0.3">
      <c r="A21" s="6">
        <v>10</v>
      </c>
      <c r="B21" s="9" t="s">
        <v>104</v>
      </c>
      <c r="C21" s="7">
        <v>0.27100000000000002</v>
      </c>
      <c r="D21" s="6" t="s">
        <v>15</v>
      </c>
      <c r="E21" s="8" t="s">
        <v>16</v>
      </c>
      <c r="F21" s="6" t="s">
        <v>18</v>
      </c>
      <c r="G21" s="6" t="s">
        <v>18</v>
      </c>
    </row>
    <row r="22" spans="1:7" ht="31.2" x14ac:dyDescent="0.3">
      <c r="A22" s="6">
        <v>11</v>
      </c>
      <c r="B22" s="9" t="s">
        <v>105</v>
      </c>
      <c r="C22" s="7">
        <v>0.59199999999999997</v>
      </c>
      <c r="D22" s="6" t="s">
        <v>15</v>
      </c>
      <c r="E22" s="8" t="s">
        <v>16</v>
      </c>
      <c r="F22" s="6" t="s">
        <v>18</v>
      </c>
      <c r="G22" s="6" t="s">
        <v>18</v>
      </c>
    </row>
    <row r="23" spans="1:7" ht="31.2" x14ac:dyDescent="0.3">
      <c r="A23" s="6">
        <v>12</v>
      </c>
      <c r="B23" s="9" t="s">
        <v>56</v>
      </c>
      <c r="C23" s="7">
        <v>0.4</v>
      </c>
      <c r="D23" s="6" t="s">
        <v>22</v>
      </c>
      <c r="E23" s="8" t="s">
        <v>16</v>
      </c>
      <c r="F23" s="6" t="s">
        <v>18</v>
      </c>
      <c r="G23" s="6" t="s">
        <v>18</v>
      </c>
    </row>
    <row r="24" spans="1:7" ht="31.2" x14ac:dyDescent="0.3">
      <c r="A24" s="6">
        <v>13</v>
      </c>
      <c r="B24" s="9" t="s">
        <v>7</v>
      </c>
      <c r="C24" s="7">
        <v>0.19</v>
      </c>
      <c r="D24" s="6" t="s">
        <v>15</v>
      </c>
      <c r="E24" s="8" t="s">
        <v>16</v>
      </c>
      <c r="F24" s="6" t="s">
        <v>18</v>
      </c>
      <c r="G24" s="6" t="s">
        <v>18</v>
      </c>
    </row>
    <row r="25" spans="1:7" x14ac:dyDescent="0.3">
      <c r="A25" s="43" t="s">
        <v>646</v>
      </c>
      <c r="B25" s="43"/>
      <c r="C25" s="43"/>
      <c r="D25" s="43"/>
      <c r="E25" s="43"/>
      <c r="F25" s="43"/>
      <c r="G25" s="43"/>
    </row>
    <row r="26" spans="1:7" ht="31.2" x14ac:dyDescent="0.3">
      <c r="A26" s="6">
        <v>14</v>
      </c>
      <c r="B26" s="9" t="s">
        <v>106</v>
      </c>
      <c r="C26" s="7">
        <v>0.29499999999999998</v>
      </c>
      <c r="D26" s="6" t="s">
        <v>22</v>
      </c>
      <c r="E26" s="8" t="s">
        <v>16</v>
      </c>
      <c r="F26" s="6" t="s">
        <v>18</v>
      </c>
      <c r="G26" s="6" t="s">
        <v>18</v>
      </c>
    </row>
    <row r="27" spans="1:7" x14ac:dyDescent="0.3">
      <c r="A27" s="43" t="s">
        <v>645</v>
      </c>
      <c r="B27" s="43"/>
      <c r="C27" s="43"/>
      <c r="D27" s="43"/>
      <c r="E27" s="43"/>
      <c r="F27" s="43"/>
      <c r="G27" s="43"/>
    </row>
    <row r="28" spans="1:7" ht="31.2" x14ac:dyDescent="0.3">
      <c r="A28" s="6">
        <v>15</v>
      </c>
      <c r="B28" s="9" t="s">
        <v>107</v>
      </c>
      <c r="C28" s="7">
        <v>0.64</v>
      </c>
      <c r="D28" s="6" t="s">
        <v>15</v>
      </c>
      <c r="E28" s="8" t="s">
        <v>17</v>
      </c>
      <c r="F28" s="6" t="s">
        <v>19</v>
      </c>
      <c r="G28" s="6" t="s">
        <v>19</v>
      </c>
    </row>
    <row r="29" spans="1:7" x14ac:dyDescent="0.3">
      <c r="A29" s="35" t="s">
        <v>21</v>
      </c>
      <c r="B29" s="36"/>
      <c r="C29" s="36"/>
      <c r="D29" s="36"/>
      <c r="E29" s="36"/>
      <c r="F29" s="36"/>
      <c r="G29" s="37"/>
    </row>
    <row r="30" spans="1:7" ht="31.2" x14ac:dyDescent="0.3">
      <c r="A30" s="6">
        <v>16</v>
      </c>
      <c r="B30" s="9" t="s">
        <v>108</v>
      </c>
      <c r="C30" s="7">
        <v>2.04</v>
      </c>
      <c r="D30" s="6" t="s">
        <v>15</v>
      </c>
      <c r="E30" s="8" t="s">
        <v>17</v>
      </c>
      <c r="F30" s="6" t="s">
        <v>19</v>
      </c>
      <c r="G30" s="6" t="s">
        <v>19</v>
      </c>
    </row>
    <row r="31" spans="1:7" ht="31.2" x14ac:dyDescent="0.3">
      <c r="A31" s="6">
        <v>17</v>
      </c>
      <c r="B31" s="9" t="s">
        <v>109</v>
      </c>
      <c r="C31" s="7">
        <v>3.88</v>
      </c>
      <c r="D31" s="6" t="s">
        <v>22</v>
      </c>
      <c r="E31" s="8" t="s">
        <v>17</v>
      </c>
      <c r="F31" s="6" t="s">
        <v>19</v>
      </c>
      <c r="G31" s="6" t="s">
        <v>19</v>
      </c>
    </row>
    <row r="32" spans="1:7" x14ac:dyDescent="0.3">
      <c r="A32" s="35" t="s">
        <v>13</v>
      </c>
      <c r="B32" s="36"/>
      <c r="C32" s="36"/>
      <c r="D32" s="36"/>
      <c r="E32" s="36"/>
      <c r="F32" s="36"/>
      <c r="G32" s="37"/>
    </row>
    <row r="33" spans="1:7" ht="31.2" x14ac:dyDescent="0.3">
      <c r="A33" s="6">
        <v>18</v>
      </c>
      <c r="B33" s="9" t="s">
        <v>110</v>
      </c>
      <c r="C33" s="7">
        <v>2.48</v>
      </c>
      <c r="D33" s="6" t="s">
        <v>22</v>
      </c>
      <c r="E33" s="8" t="s">
        <v>16</v>
      </c>
      <c r="F33" s="6" t="s">
        <v>18</v>
      </c>
      <c r="G33" s="6" t="s">
        <v>18</v>
      </c>
    </row>
    <row r="34" spans="1:7" ht="31.2" x14ac:dyDescent="0.3">
      <c r="A34" s="6">
        <v>19</v>
      </c>
      <c r="B34" s="9" t="s">
        <v>111</v>
      </c>
      <c r="C34" s="7">
        <v>1.62</v>
      </c>
      <c r="D34" s="6" t="s">
        <v>22</v>
      </c>
      <c r="E34" s="8" t="s">
        <v>17</v>
      </c>
      <c r="F34" s="6" t="s">
        <v>19</v>
      </c>
      <c r="G34" s="6" t="s">
        <v>19</v>
      </c>
    </row>
    <row r="35" spans="1:7" ht="31.2" x14ac:dyDescent="0.3">
      <c r="A35" s="6">
        <v>20</v>
      </c>
      <c r="B35" s="9" t="s">
        <v>112</v>
      </c>
      <c r="C35" s="7">
        <v>1.0900000000000001</v>
      </c>
      <c r="D35" s="6" t="s">
        <v>22</v>
      </c>
      <c r="E35" s="8" t="s">
        <v>16</v>
      </c>
      <c r="F35" s="6" t="s">
        <v>18</v>
      </c>
      <c r="G35" s="6" t="s">
        <v>18</v>
      </c>
    </row>
    <row r="36" spans="1:7" ht="31.2" x14ac:dyDescent="0.3">
      <c r="A36" s="6">
        <v>21</v>
      </c>
      <c r="B36" s="9" t="s">
        <v>113</v>
      </c>
      <c r="C36" s="7">
        <v>4.7300000000000004</v>
      </c>
      <c r="D36" s="6" t="s">
        <v>25</v>
      </c>
      <c r="E36" s="8" t="s">
        <v>17</v>
      </c>
      <c r="F36" s="6" t="s">
        <v>19</v>
      </c>
      <c r="G36" s="6" t="s">
        <v>19</v>
      </c>
    </row>
    <row r="37" spans="1:7" ht="31.2" x14ac:dyDescent="0.3">
      <c r="A37" s="6">
        <v>22</v>
      </c>
      <c r="B37" s="9" t="s">
        <v>114</v>
      </c>
      <c r="C37" s="7">
        <v>0.56000000000000005</v>
      </c>
      <c r="D37" s="6" t="s">
        <v>25</v>
      </c>
      <c r="E37" s="8" t="s">
        <v>16</v>
      </c>
      <c r="F37" s="6" t="s">
        <v>18</v>
      </c>
      <c r="G37" s="6" t="s">
        <v>18</v>
      </c>
    </row>
    <row r="38" spans="1:7" ht="31.2" x14ac:dyDescent="0.3">
      <c r="A38" s="6">
        <v>23</v>
      </c>
      <c r="B38" s="9" t="s">
        <v>115</v>
      </c>
      <c r="C38" s="7">
        <v>0.17</v>
      </c>
      <c r="D38" s="6" t="s">
        <v>22</v>
      </c>
      <c r="E38" s="8" t="s">
        <v>16</v>
      </c>
      <c r="F38" s="6" t="s">
        <v>18</v>
      </c>
      <c r="G38" s="6" t="s">
        <v>18</v>
      </c>
    </row>
    <row r="39" spans="1:7" ht="31.2" x14ac:dyDescent="0.3">
      <c r="A39" s="6">
        <v>24</v>
      </c>
      <c r="B39" s="9" t="s">
        <v>116</v>
      </c>
      <c r="C39" s="7">
        <v>0.06</v>
      </c>
      <c r="D39" s="6" t="s">
        <v>22</v>
      </c>
      <c r="E39" s="8" t="s">
        <v>16</v>
      </c>
      <c r="F39" s="6" t="s">
        <v>18</v>
      </c>
      <c r="G39" s="6" t="s">
        <v>18</v>
      </c>
    </row>
    <row r="40" spans="1:7" ht="31.2" x14ac:dyDescent="0.3">
      <c r="A40" s="6">
        <v>25</v>
      </c>
      <c r="B40" s="9" t="s">
        <v>117</v>
      </c>
      <c r="C40" s="7">
        <v>0.5</v>
      </c>
      <c r="D40" s="6" t="s">
        <v>22</v>
      </c>
      <c r="E40" s="8" t="s">
        <v>16</v>
      </c>
      <c r="F40" s="6" t="s">
        <v>18</v>
      </c>
      <c r="G40" s="6" t="s">
        <v>18</v>
      </c>
    </row>
    <row r="41" spans="1:7" ht="31.2" x14ac:dyDescent="0.3">
      <c r="A41" s="6">
        <v>26</v>
      </c>
      <c r="B41" s="9" t="s">
        <v>118</v>
      </c>
      <c r="C41" s="7">
        <v>1</v>
      </c>
      <c r="D41" s="6" t="s">
        <v>22</v>
      </c>
      <c r="E41" s="8" t="s">
        <v>16</v>
      </c>
      <c r="F41" s="6" t="s">
        <v>18</v>
      </c>
      <c r="G41" s="6" t="s">
        <v>18</v>
      </c>
    </row>
    <row r="42" spans="1:7" ht="31.2" x14ac:dyDescent="0.3">
      <c r="A42" s="6">
        <v>27</v>
      </c>
      <c r="B42" s="9" t="s">
        <v>119</v>
      </c>
      <c r="C42" s="7">
        <v>1.1399999999999999</v>
      </c>
      <c r="D42" s="6" t="s">
        <v>22</v>
      </c>
      <c r="E42" s="8" t="s">
        <v>16</v>
      </c>
      <c r="F42" s="6" t="s">
        <v>18</v>
      </c>
      <c r="G42" s="6" t="s">
        <v>18</v>
      </c>
    </row>
    <row r="43" spans="1:7" ht="31.2" x14ac:dyDescent="0.3">
      <c r="A43" s="6">
        <v>28</v>
      </c>
      <c r="B43" s="9" t="s">
        <v>120</v>
      </c>
      <c r="C43" s="7">
        <v>0.14000000000000001</v>
      </c>
      <c r="D43" s="6" t="s">
        <v>15</v>
      </c>
      <c r="E43" s="8" t="s">
        <v>16</v>
      </c>
      <c r="F43" s="6" t="s">
        <v>18</v>
      </c>
      <c r="G43" s="6" t="s">
        <v>18</v>
      </c>
    </row>
    <row r="44" spans="1:7" ht="31.2" x14ac:dyDescent="0.3">
      <c r="A44" s="6">
        <v>29</v>
      </c>
      <c r="B44" s="9" t="s">
        <v>121</v>
      </c>
      <c r="C44" s="7">
        <v>1.88</v>
      </c>
      <c r="D44" s="6" t="s">
        <v>22</v>
      </c>
      <c r="E44" s="8" t="s">
        <v>16</v>
      </c>
      <c r="F44" s="6" t="s">
        <v>18</v>
      </c>
      <c r="G44" s="6" t="s">
        <v>18</v>
      </c>
    </row>
    <row r="45" spans="1:7" ht="31.2" x14ac:dyDescent="0.3">
      <c r="A45" s="6">
        <v>30</v>
      </c>
      <c r="B45" s="9" t="s">
        <v>122</v>
      </c>
      <c r="C45" s="7">
        <v>1.51</v>
      </c>
      <c r="D45" s="6" t="s">
        <v>22</v>
      </c>
      <c r="E45" s="8" t="s">
        <v>16</v>
      </c>
      <c r="F45" s="6" t="s">
        <v>18</v>
      </c>
      <c r="G45" s="6" t="s">
        <v>18</v>
      </c>
    </row>
    <row r="46" spans="1:7" ht="31.2" x14ac:dyDescent="0.3">
      <c r="A46" s="6">
        <v>31</v>
      </c>
      <c r="B46" s="9" t="s">
        <v>123</v>
      </c>
      <c r="C46" s="7">
        <v>1.34</v>
      </c>
      <c r="D46" s="6" t="s">
        <v>22</v>
      </c>
      <c r="E46" s="8" t="s">
        <v>16</v>
      </c>
      <c r="F46" s="6" t="s">
        <v>18</v>
      </c>
      <c r="G46" s="6" t="s">
        <v>18</v>
      </c>
    </row>
    <row r="47" spans="1:7" ht="31.2" x14ac:dyDescent="0.3">
      <c r="A47" s="6">
        <v>32</v>
      </c>
      <c r="B47" s="9" t="s">
        <v>124</v>
      </c>
      <c r="C47" s="7">
        <v>2.2999999999999998</v>
      </c>
      <c r="D47" s="6" t="s">
        <v>25</v>
      </c>
      <c r="E47" s="8" t="s">
        <v>16</v>
      </c>
      <c r="F47" s="6" t="s">
        <v>18</v>
      </c>
      <c r="G47" s="6" t="s">
        <v>18</v>
      </c>
    </row>
    <row r="48" spans="1:7" ht="31.2" x14ac:dyDescent="0.3">
      <c r="A48" s="6">
        <v>33</v>
      </c>
      <c r="B48" s="9" t="s">
        <v>125</v>
      </c>
      <c r="C48" s="7">
        <v>2.29</v>
      </c>
      <c r="D48" s="6" t="s">
        <v>22</v>
      </c>
      <c r="E48" s="8" t="s">
        <v>16</v>
      </c>
      <c r="F48" s="6" t="s">
        <v>18</v>
      </c>
      <c r="G48" s="6" t="s">
        <v>18</v>
      </c>
    </row>
    <row r="49" spans="1:7" ht="31.2" x14ac:dyDescent="0.3">
      <c r="A49" s="6">
        <v>34</v>
      </c>
      <c r="B49" s="9" t="s">
        <v>126</v>
      </c>
      <c r="C49" s="7">
        <v>2.96</v>
      </c>
      <c r="D49" s="6" t="s">
        <v>15</v>
      </c>
      <c r="E49" s="8" t="s">
        <v>17</v>
      </c>
      <c r="F49" s="6" t="s">
        <v>19</v>
      </c>
      <c r="G49" s="6" t="s">
        <v>19</v>
      </c>
    </row>
    <row r="50" spans="1:7" ht="31.2" x14ac:dyDescent="0.3">
      <c r="A50" s="6">
        <v>35</v>
      </c>
      <c r="B50" s="9" t="s">
        <v>127</v>
      </c>
      <c r="C50" s="7">
        <v>1.96</v>
      </c>
      <c r="D50" s="6" t="s">
        <v>25</v>
      </c>
      <c r="E50" s="8" t="s">
        <v>16</v>
      </c>
      <c r="F50" s="6" t="s">
        <v>18</v>
      </c>
      <c r="G50" s="6" t="s">
        <v>18</v>
      </c>
    </row>
    <row r="51" spans="1:7" ht="31.2" x14ac:dyDescent="0.3">
      <c r="A51" s="6">
        <v>36</v>
      </c>
      <c r="B51" s="9" t="s">
        <v>128</v>
      </c>
      <c r="C51" s="7">
        <v>1.22</v>
      </c>
      <c r="D51" s="6" t="s">
        <v>22</v>
      </c>
      <c r="E51" s="8" t="s">
        <v>16</v>
      </c>
      <c r="F51" s="6" t="s">
        <v>18</v>
      </c>
      <c r="G51" s="6" t="s">
        <v>18</v>
      </c>
    </row>
    <row r="52" spans="1:7" ht="31.2" x14ac:dyDescent="0.3">
      <c r="A52" s="6">
        <v>37</v>
      </c>
      <c r="B52" s="9" t="s">
        <v>129</v>
      </c>
      <c r="C52" s="7">
        <v>0.96</v>
      </c>
      <c r="D52" s="6" t="s">
        <v>22</v>
      </c>
      <c r="E52" s="8" t="s">
        <v>16</v>
      </c>
      <c r="F52" s="6" t="s">
        <v>18</v>
      </c>
      <c r="G52" s="6" t="s">
        <v>18</v>
      </c>
    </row>
    <row r="53" spans="1:7" ht="31.2" x14ac:dyDescent="0.3">
      <c r="A53" s="6">
        <v>38</v>
      </c>
      <c r="B53" s="9" t="s">
        <v>130</v>
      </c>
      <c r="C53" s="7">
        <v>0.53</v>
      </c>
      <c r="D53" s="6" t="s">
        <v>22</v>
      </c>
      <c r="E53" s="8" t="s">
        <v>16</v>
      </c>
      <c r="F53" s="6" t="s">
        <v>18</v>
      </c>
      <c r="G53" s="6" t="s">
        <v>18</v>
      </c>
    </row>
    <row r="54" spans="1:7" ht="31.2" x14ac:dyDescent="0.3">
      <c r="A54" s="6">
        <v>39</v>
      </c>
      <c r="B54" s="9" t="s">
        <v>131</v>
      </c>
      <c r="C54" s="7">
        <v>0.51</v>
      </c>
      <c r="D54" s="6" t="s">
        <v>22</v>
      </c>
      <c r="E54" s="8" t="s">
        <v>16</v>
      </c>
      <c r="F54" s="6" t="s">
        <v>18</v>
      </c>
      <c r="G54" s="6" t="s">
        <v>18</v>
      </c>
    </row>
    <row r="55" spans="1:7" ht="31.2" x14ac:dyDescent="0.3">
      <c r="A55" s="6">
        <v>40</v>
      </c>
      <c r="B55" s="9" t="s">
        <v>132</v>
      </c>
      <c r="C55" s="7">
        <v>1.49</v>
      </c>
      <c r="D55" s="6" t="s">
        <v>22</v>
      </c>
      <c r="E55" s="8" t="s">
        <v>17</v>
      </c>
      <c r="F55" s="6" t="s">
        <v>19</v>
      </c>
      <c r="G55" s="6" t="s">
        <v>19</v>
      </c>
    </row>
    <row r="56" spans="1:7" ht="31.2" x14ac:dyDescent="0.3">
      <c r="A56" s="6">
        <v>41</v>
      </c>
      <c r="B56" s="9" t="s">
        <v>133</v>
      </c>
      <c r="C56" s="7">
        <v>3.15</v>
      </c>
      <c r="D56" s="6" t="s">
        <v>22</v>
      </c>
      <c r="E56" s="8" t="s">
        <v>16</v>
      </c>
      <c r="F56" s="6" t="s">
        <v>18</v>
      </c>
      <c r="G56" s="6" t="s">
        <v>18</v>
      </c>
    </row>
    <row r="57" spans="1:7" ht="31.2" x14ac:dyDescent="0.3">
      <c r="A57" s="6">
        <v>42</v>
      </c>
      <c r="B57" s="9" t="s">
        <v>134</v>
      </c>
      <c r="C57" s="7">
        <v>2</v>
      </c>
      <c r="D57" s="6" t="s">
        <v>22</v>
      </c>
      <c r="E57" s="8" t="s">
        <v>16</v>
      </c>
      <c r="F57" s="6" t="s">
        <v>18</v>
      </c>
      <c r="G57" s="6" t="s">
        <v>18</v>
      </c>
    </row>
    <row r="58" spans="1:7" ht="31.2" x14ac:dyDescent="0.3">
      <c r="A58" s="6">
        <v>43</v>
      </c>
      <c r="B58" s="9" t="s">
        <v>135</v>
      </c>
      <c r="C58" s="7">
        <v>3.97</v>
      </c>
      <c r="D58" s="6" t="s">
        <v>25</v>
      </c>
      <c r="E58" s="8" t="s">
        <v>16</v>
      </c>
      <c r="F58" s="6" t="s">
        <v>18</v>
      </c>
      <c r="G58" s="6" t="s">
        <v>18</v>
      </c>
    </row>
    <row r="59" spans="1:7" ht="31.2" x14ac:dyDescent="0.3">
      <c r="A59" s="6">
        <v>44</v>
      </c>
      <c r="B59" s="9" t="s">
        <v>136</v>
      </c>
      <c r="C59" s="7">
        <v>0.11</v>
      </c>
      <c r="D59" s="6" t="s">
        <v>15</v>
      </c>
      <c r="E59" s="8" t="s">
        <v>16</v>
      </c>
      <c r="F59" s="6" t="s">
        <v>18</v>
      </c>
      <c r="G59" s="6" t="s">
        <v>18</v>
      </c>
    </row>
    <row r="60" spans="1:7" x14ac:dyDescent="0.3">
      <c r="A60" s="38" t="s">
        <v>41</v>
      </c>
      <c r="B60" s="39"/>
      <c r="C60" s="39"/>
      <c r="D60" s="39"/>
      <c r="E60" s="39"/>
      <c r="F60" s="39"/>
      <c r="G60" s="40"/>
    </row>
    <row r="61" spans="1:7" ht="31.2" x14ac:dyDescent="0.3">
      <c r="A61" s="6">
        <v>45</v>
      </c>
      <c r="B61" s="9" t="s">
        <v>137</v>
      </c>
      <c r="C61" s="7">
        <v>2.7</v>
      </c>
      <c r="D61" s="14" t="s">
        <v>662</v>
      </c>
      <c r="E61" s="8" t="s">
        <v>16</v>
      </c>
      <c r="F61" s="6" t="s">
        <v>18</v>
      </c>
      <c r="G61" s="6" t="s">
        <v>18</v>
      </c>
    </row>
    <row r="62" spans="1:7" ht="31.2" x14ac:dyDescent="0.3">
      <c r="A62" s="6">
        <v>46</v>
      </c>
      <c r="B62" s="13" t="s">
        <v>138</v>
      </c>
      <c r="C62" s="7">
        <v>4.4000000000000004</v>
      </c>
      <c r="D62" s="6" t="s">
        <v>22</v>
      </c>
      <c r="E62" s="8" t="s">
        <v>16</v>
      </c>
      <c r="F62" s="6" t="s">
        <v>18</v>
      </c>
      <c r="G62" s="6" t="s">
        <v>18</v>
      </c>
    </row>
    <row r="63" spans="1:7" ht="31.2" x14ac:dyDescent="0.3">
      <c r="A63" s="6">
        <v>47</v>
      </c>
      <c r="B63" s="9" t="s">
        <v>139</v>
      </c>
      <c r="C63" s="7">
        <v>0.17</v>
      </c>
      <c r="D63" s="6" t="s">
        <v>25</v>
      </c>
      <c r="E63" s="8" t="s">
        <v>16</v>
      </c>
      <c r="F63" s="6" t="s">
        <v>18</v>
      </c>
      <c r="G63" s="6" t="s">
        <v>18</v>
      </c>
    </row>
    <row r="64" spans="1:7" ht="31.2" x14ac:dyDescent="0.3">
      <c r="A64" s="6">
        <v>48</v>
      </c>
      <c r="B64" s="9" t="s">
        <v>140</v>
      </c>
      <c r="C64" s="7">
        <v>0.25</v>
      </c>
      <c r="D64" s="6" t="s">
        <v>15</v>
      </c>
      <c r="E64" s="8" t="s">
        <v>16</v>
      </c>
      <c r="F64" s="6" t="s">
        <v>18</v>
      </c>
      <c r="G64" s="6" t="s">
        <v>18</v>
      </c>
    </row>
    <row r="65" spans="1:7" ht="31.2" x14ac:dyDescent="0.3">
      <c r="A65" s="6">
        <v>49</v>
      </c>
      <c r="B65" s="9" t="s">
        <v>141</v>
      </c>
      <c r="C65" s="7">
        <v>0.55000000000000004</v>
      </c>
      <c r="D65" s="6" t="s">
        <v>22</v>
      </c>
      <c r="E65" s="8" t="s">
        <v>16</v>
      </c>
      <c r="F65" s="6" t="s">
        <v>18</v>
      </c>
      <c r="G65" s="6" t="s">
        <v>18</v>
      </c>
    </row>
    <row r="66" spans="1:7" ht="31.2" x14ac:dyDescent="0.3">
      <c r="A66" s="6">
        <v>50</v>
      </c>
      <c r="B66" s="9" t="s">
        <v>142</v>
      </c>
      <c r="C66" s="7">
        <v>1.23</v>
      </c>
      <c r="D66" s="6" t="s">
        <v>22</v>
      </c>
      <c r="E66" s="8" t="s">
        <v>16</v>
      </c>
      <c r="F66" s="6" t="s">
        <v>18</v>
      </c>
      <c r="G66" s="6" t="s">
        <v>18</v>
      </c>
    </row>
    <row r="67" spans="1:7" ht="31.2" x14ac:dyDescent="0.3">
      <c r="A67" s="6">
        <v>51</v>
      </c>
      <c r="B67" s="9" t="s">
        <v>143</v>
      </c>
      <c r="C67" s="7">
        <v>0.64</v>
      </c>
      <c r="D67" s="6" t="s">
        <v>22</v>
      </c>
      <c r="E67" s="8" t="s">
        <v>16</v>
      </c>
      <c r="F67" s="6" t="s">
        <v>18</v>
      </c>
      <c r="G67" s="6" t="s">
        <v>18</v>
      </c>
    </row>
    <row r="68" spans="1:7" ht="31.2" x14ac:dyDescent="0.3">
      <c r="A68" s="6">
        <v>52</v>
      </c>
      <c r="B68" s="11" t="s">
        <v>144</v>
      </c>
      <c r="C68" s="7">
        <v>0.74</v>
      </c>
      <c r="D68" s="6" t="s">
        <v>22</v>
      </c>
      <c r="E68" s="8" t="s">
        <v>16</v>
      </c>
      <c r="F68" s="6" t="s">
        <v>18</v>
      </c>
      <c r="G68" s="6" t="s">
        <v>18</v>
      </c>
    </row>
    <row r="69" spans="1:7" x14ac:dyDescent="0.3">
      <c r="A69" s="41" t="s">
        <v>51</v>
      </c>
      <c r="B69" s="41"/>
      <c r="C69" s="41"/>
      <c r="D69" s="41"/>
      <c r="E69" s="41"/>
      <c r="F69" s="7">
        <f>SUM(C15,C17,C28,C30,C31,C34,C49,C55,C36)</f>
        <v>19.448</v>
      </c>
      <c r="G69" s="7">
        <f>F69</f>
        <v>19.448</v>
      </c>
    </row>
    <row r="70" spans="1:7" x14ac:dyDescent="0.3">
      <c r="A70" s="41" t="s">
        <v>49</v>
      </c>
      <c r="B70" s="41"/>
      <c r="C70" s="41"/>
      <c r="D70" s="41"/>
      <c r="E70" s="41"/>
      <c r="F70" s="7">
        <f>SUM(C11:C14,C16,C18:C26,C33,C35,C37:C48,C50:C54,C56:C59,C61:C68)</f>
        <v>46.171000000000006</v>
      </c>
      <c r="G70" s="7">
        <f>F70</f>
        <v>46.171000000000006</v>
      </c>
    </row>
    <row r="71" spans="1:7" x14ac:dyDescent="0.3">
      <c r="A71" s="41" t="s">
        <v>50</v>
      </c>
      <c r="B71" s="41"/>
      <c r="C71" s="41"/>
      <c r="D71" s="41"/>
      <c r="E71" s="41"/>
      <c r="F71" s="15">
        <f>SUM(F69:F70)</f>
        <v>65.619</v>
      </c>
      <c r="G71" s="7">
        <f>F71</f>
        <v>65.619</v>
      </c>
    </row>
  </sheetData>
  <mergeCells count="20">
    <mergeCell ref="A71:E71"/>
    <mergeCell ref="A10:G10"/>
    <mergeCell ref="A29:G29"/>
    <mergeCell ref="A32:G32"/>
    <mergeCell ref="A60:G60"/>
    <mergeCell ref="A69:E69"/>
    <mergeCell ref="A70:E70"/>
    <mergeCell ref="A20:G20"/>
    <mergeCell ref="A25:G25"/>
    <mergeCell ref="A27:G27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B7D8-1885-4353-A9B4-66795ACC83BA}">
  <dimension ref="A1:G58"/>
  <sheetViews>
    <sheetView workbookViewId="0">
      <selection activeCell="B54" sqref="B54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626</v>
      </c>
      <c r="B1" s="27"/>
      <c r="C1" s="27"/>
      <c r="D1" s="27"/>
      <c r="E1" s="27"/>
      <c r="F1" s="27"/>
      <c r="G1" s="27"/>
    </row>
    <row r="2" spans="1:7" x14ac:dyDescent="0.3">
      <c r="A2" s="27" t="s">
        <v>675</v>
      </c>
      <c r="B2" s="27"/>
      <c r="C2" s="27"/>
      <c r="D2" s="27"/>
      <c r="E2" s="27"/>
      <c r="F2" s="27"/>
      <c r="G2" s="27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145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43" t="s">
        <v>647</v>
      </c>
      <c r="B10" s="43"/>
      <c r="C10" s="43"/>
      <c r="D10" s="43"/>
      <c r="E10" s="43"/>
      <c r="F10" s="43"/>
      <c r="G10" s="43"/>
    </row>
    <row r="11" spans="1:7" ht="31.2" x14ac:dyDescent="0.3">
      <c r="A11" s="6">
        <v>1</v>
      </c>
      <c r="B11" s="9" t="s">
        <v>146</v>
      </c>
      <c r="C11" s="7">
        <v>0.45</v>
      </c>
      <c r="D11" s="6" t="s">
        <v>25</v>
      </c>
      <c r="E11" s="8" t="s">
        <v>16</v>
      </c>
      <c r="F11" s="6" t="s">
        <v>18</v>
      </c>
      <c r="G11" s="6" t="s">
        <v>18</v>
      </c>
    </row>
    <row r="12" spans="1:7" ht="31.2" x14ac:dyDescent="0.3">
      <c r="A12" s="6">
        <v>2</v>
      </c>
      <c r="B12" s="9" t="s">
        <v>147</v>
      </c>
      <c r="C12" s="7">
        <v>0.23599999999999999</v>
      </c>
      <c r="D12" s="6" t="s">
        <v>22</v>
      </c>
      <c r="E12" s="8" t="s">
        <v>16</v>
      </c>
      <c r="F12" s="6" t="s">
        <v>18</v>
      </c>
      <c r="G12" s="6" t="s">
        <v>18</v>
      </c>
    </row>
    <row r="13" spans="1:7" ht="31.2" x14ac:dyDescent="0.3">
      <c r="A13" s="6">
        <v>3</v>
      </c>
      <c r="B13" s="9" t="s">
        <v>4</v>
      </c>
      <c r="C13" s="7">
        <v>0.24399999999999999</v>
      </c>
      <c r="D13" s="6" t="s">
        <v>15</v>
      </c>
      <c r="E13" s="8" t="s">
        <v>16</v>
      </c>
      <c r="F13" s="6" t="s">
        <v>18</v>
      </c>
      <c r="G13" s="6" t="s">
        <v>18</v>
      </c>
    </row>
    <row r="14" spans="1:7" ht="31.2" x14ac:dyDescent="0.3">
      <c r="A14" s="6">
        <v>4</v>
      </c>
      <c r="B14" s="9" t="s">
        <v>148</v>
      </c>
      <c r="C14" s="7">
        <v>0.14799999999999999</v>
      </c>
      <c r="D14" s="6" t="s">
        <v>22</v>
      </c>
      <c r="E14" s="8" t="s">
        <v>16</v>
      </c>
      <c r="F14" s="6" t="s">
        <v>18</v>
      </c>
      <c r="G14" s="6" t="s">
        <v>18</v>
      </c>
    </row>
    <row r="15" spans="1:7" ht="31.2" x14ac:dyDescent="0.3">
      <c r="A15" s="6">
        <v>5</v>
      </c>
      <c r="B15" s="9" t="s">
        <v>149</v>
      </c>
      <c r="C15" s="7">
        <v>0.80500000000000005</v>
      </c>
      <c r="D15" s="6" t="s">
        <v>22</v>
      </c>
      <c r="E15" s="8" t="s">
        <v>16</v>
      </c>
      <c r="F15" s="6" t="s">
        <v>18</v>
      </c>
      <c r="G15" s="6" t="s">
        <v>18</v>
      </c>
    </row>
    <row r="16" spans="1:7" ht="31.2" x14ac:dyDescent="0.3">
      <c r="A16" s="6">
        <v>6</v>
      </c>
      <c r="B16" s="9" t="s">
        <v>150</v>
      </c>
      <c r="C16" s="7">
        <v>0.27500000000000002</v>
      </c>
      <c r="D16" s="6" t="s">
        <v>15</v>
      </c>
      <c r="E16" s="8" t="s">
        <v>16</v>
      </c>
      <c r="F16" s="6" t="s">
        <v>18</v>
      </c>
      <c r="G16" s="6" t="s">
        <v>18</v>
      </c>
    </row>
    <row r="17" spans="1:7" ht="31.2" x14ac:dyDescent="0.3">
      <c r="A17" s="6">
        <v>7</v>
      </c>
      <c r="B17" s="9" t="s">
        <v>151</v>
      </c>
      <c r="C17" s="7">
        <f>0.152+0.525</f>
        <v>0.67700000000000005</v>
      </c>
      <c r="D17" s="6" t="s">
        <v>25</v>
      </c>
      <c r="E17" s="8" t="s">
        <v>16</v>
      </c>
      <c r="F17" s="6" t="s">
        <v>18</v>
      </c>
      <c r="G17" s="6" t="s">
        <v>18</v>
      </c>
    </row>
    <row r="18" spans="1:7" ht="31.2" x14ac:dyDescent="0.3">
      <c r="A18" s="6">
        <v>8</v>
      </c>
      <c r="B18" s="9" t="s">
        <v>152</v>
      </c>
      <c r="C18" s="7">
        <v>0.59</v>
      </c>
      <c r="D18" s="6" t="s">
        <v>22</v>
      </c>
      <c r="E18" s="8" t="s">
        <v>16</v>
      </c>
      <c r="F18" s="6" t="s">
        <v>18</v>
      </c>
      <c r="G18" s="6" t="s">
        <v>18</v>
      </c>
    </row>
    <row r="19" spans="1:7" ht="31.2" x14ac:dyDescent="0.3">
      <c r="A19" s="6">
        <v>9</v>
      </c>
      <c r="B19" s="9" t="s">
        <v>153</v>
      </c>
      <c r="C19" s="7">
        <v>0.67900000000000005</v>
      </c>
      <c r="D19" s="6" t="s">
        <v>15</v>
      </c>
      <c r="E19" s="8" t="s">
        <v>16</v>
      </c>
      <c r="F19" s="6" t="s">
        <v>18</v>
      </c>
      <c r="G19" s="6" t="s">
        <v>18</v>
      </c>
    </row>
    <row r="20" spans="1:7" ht="31.2" x14ac:dyDescent="0.3">
      <c r="A20" s="6">
        <v>10</v>
      </c>
      <c r="B20" s="9" t="s">
        <v>154</v>
      </c>
      <c r="C20" s="7">
        <v>0.17</v>
      </c>
      <c r="D20" s="6" t="s">
        <v>22</v>
      </c>
      <c r="E20" s="8" t="s">
        <v>16</v>
      </c>
      <c r="F20" s="6" t="s">
        <v>18</v>
      </c>
      <c r="G20" s="6" t="s">
        <v>18</v>
      </c>
    </row>
    <row r="21" spans="1:7" ht="31.2" x14ac:dyDescent="0.3">
      <c r="A21" s="6">
        <v>11</v>
      </c>
      <c r="B21" s="9" t="s">
        <v>155</v>
      </c>
      <c r="C21" s="7">
        <v>0.34499999999999997</v>
      </c>
      <c r="D21" s="6" t="s">
        <v>22</v>
      </c>
      <c r="E21" s="8" t="s">
        <v>16</v>
      </c>
      <c r="F21" s="6" t="s">
        <v>18</v>
      </c>
      <c r="G21" s="6" t="s">
        <v>18</v>
      </c>
    </row>
    <row r="22" spans="1:7" ht="31.2" x14ac:dyDescent="0.3">
      <c r="A22" s="6">
        <v>12</v>
      </c>
      <c r="B22" s="9" t="s">
        <v>156</v>
      </c>
      <c r="C22" s="7">
        <v>0.30499999999999999</v>
      </c>
      <c r="D22" s="6" t="s">
        <v>22</v>
      </c>
      <c r="E22" s="8" t="s">
        <v>16</v>
      </c>
      <c r="F22" s="6" t="s">
        <v>18</v>
      </c>
      <c r="G22" s="6" t="s">
        <v>18</v>
      </c>
    </row>
    <row r="23" spans="1:7" ht="31.2" x14ac:dyDescent="0.3">
      <c r="A23" s="6">
        <v>13</v>
      </c>
      <c r="B23" s="9" t="s">
        <v>99</v>
      </c>
      <c r="C23" s="7">
        <v>0.12</v>
      </c>
      <c r="D23" s="6" t="s">
        <v>22</v>
      </c>
      <c r="E23" s="8" t="s">
        <v>16</v>
      </c>
      <c r="F23" s="6" t="s">
        <v>18</v>
      </c>
      <c r="G23" s="6" t="s">
        <v>18</v>
      </c>
    </row>
    <row r="24" spans="1:7" ht="31.2" x14ac:dyDescent="0.3">
      <c r="A24" s="6">
        <v>14</v>
      </c>
      <c r="B24" s="9" t="s">
        <v>157</v>
      </c>
      <c r="C24" s="7">
        <v>0.45300000000000001</v>
      </c>
      <c r="D24" s="6" t="s">
        <v>25</v>
      </c>
      <c r="E24" s="8" t="s">
        <v>16</v>
      </c>
      <c r="F24" s="6" t="s">
        <v>18</v>
      </c>
      <c r="G24" s="6" t="s">
        <v>18</v>
      </c>
    </row>
    <row r="25" spans="1:7" ht="31.2" x14ac:dyDescent="0.3">
      <c r="A25" s="6">
        <v>15</v>
      </c>
      <c r="B25" s="9" t="s">
        <v>158</v>
      </c>
      <c r="C25" s="7">
        <v>0.23200000000000001</v>
      </c>
      <c r="D25" s="6" t="s">
        <v>22</v>
      </c>
      <c r="E25" s="8" t="s">
        <v>16</v>
      </c>
      <c r="F25" s="6" t="s">
        <v>18</v>
      </c>
      <c r="G25" s="6" t="s">
        <v>18</v>
      </c>
    </row>
    <row r="26" spans="1:7" ht="31.2" x14ac:dyDescent="0.3">
      <c r="A26" s="6">
        <v>16</v>
      </c>
      <c r="B26" s="9" t="s">
        <v>159</v>
      </c>
      <c r="C26" s="7">
        <v>0.64500000000000002</v>
      </c>
      <c r="D26" s="6" t="s">
        <v>22</v>
      </c>
      <c r="E26" s="8" t="s">
        <v>16</v>
      </c>
      <c r="F26" s="6" t="s">
        <v>18</v>
      </c>
      <c r="G26" s="6" t="s">
        <v>18</v>
      </c>
    </row>
    <row r="27" spans="1:7" ht="31.2" x14ac:dyDescent="0.3">
      <c r="A27" s="6">
        <v>17</v>
      </c>
      <c r="B27" s="9" t="s">
        <v>6</v>
      </c>
      <c r="C27" s="7">
        <v>0.42</v>
      </c>
      <c r="D27" s="6" t="s">
        <v>15</v>
      </c>
      <c r="E27" s="8" t="s">
        <v>16</v>
      </c>
      <c r="F27" s="6" t="s">
        <v>18</v>
      </c>
      <c r="G27" s="6" t="s">
        <v>18</v>
      </c>
    </row>
    <row r="28" spans="1:7" ht="31.2" x14ac:dyDescent="0.3">
      <c r="A28" s="6">
        <v>18</v>
      </c>
      <c r="B28" s="9" t="s">
        <v>160</v>
      </c>
      <c r="C28" s="7">
        <v>0.51400000000000001</v>
      </c>
      <c r="D28" s="6" t="s">
        <v>25</v>
      </c>
      <c r="E28" s="8" t="s">
        <v>16</v>
      </c>
      <c r="F28" s="6" t="s">
        <v>18</v>
      </c>
      <c r="G28" s="6" t="s">
        <v>18</v>
      </c>
    </row>
    <row r="29" spans="1:7" ht="31.2" x14ac:dyDescent="0.3">
      <c r="A29" s="6">
        <v>19</v>
      </c>
      <c r="B29" s="9" t="s">
        <v>161</v>
      </c>
      <c r="C29" s="7">
        <v>0.44</v>
      </c>
      <c r="D29" s="6" t="s">
        <v>15</v>
      </c>
      <c r="E29" s="8" t="s">
        <v>16</v>
      </c>
      <c r="F29" s="6" t="s">
        <v>18</v>
      </c>
      <c r="G29" s="6" t="s">
        <v>18</v>
      </c>
    </row>
    <row r="30" spans="1:7" ht="31.2" x14ac:dyDescent="0.3">
      <c r="A30" s="6">
        <v>20</v>
      </c>
      <c r="B30" s="9" t="s">
        <v>162</v>
      </c>
      <c r="C30" s="7">
        <v>0.216</v>
      </c>
      <c r="D30" s="6" t="s">
        <v>15</v>
      </c>
      <c r="E30" s="8" t="s">
        <v>16</v>
      </c>
      <c r="F30" s="6" t="s">
        <v>18</v>
      </c>
      <c r="G30" s="6" t="s">
        <v>18</v>
      </c>
    </row>
    <row r="31" spans="1:7" ht="31.2" x14ac:dyDescent="0.3">
      <c r="A31" s="6">
        <v>21</v>
      </c>
      <c r="B31" s="9" t="s">
        <v>163</v>
      </c>
      <c r="C31" s="7">
        <v>0.622</v>
      </c>
      <c r="D31" s="6" t="s">
        <v>15</v>
      </c>
      <c r="E31" s="8" t="s">
        <v>16</v>
      </c>
      <c r="F31" s="6" t="s">
        <v>18</v>
      </c>
      <c r="G31" s="6" t="s">
        <v>18</v>
      </c>
    </row>
    <row r="32" spans="1:7" ht="31.2" x14ac:dyDescent="0.3">
      <c r="A32" s="6">
        <v>22</v>
      </c>
      <c r="B32" s="9" t="s">
        <v>164</v>
      </c>
      <c r="C32" s="7">
        <v>0.21</v>
      </c>
      <c r="D32" s="6" t="s">
        <v>15</v>
      </c>
      <c r="E32" s="8" t="s">
        <v>16</v>
      </c>
      <c r="F32" s="6" t="s">
        <v>18</v>
      </c>
      <c r="G32" s="6" t="s">
        <v>18</v>
      </c>
    </row>
    <row r="33" spans="1:7" ht="31.2" x14ac:dyDescent="0.3">
      <c r="A33" s="6">
        <v>23</v>
      </c>
      <c r="B33" s="9" t="s">
        <v>165</v>
      </c>
      <c r="C33" s="7">
        <v>0.105</v>
      </c>
      <c r="D33" s="6" t="s">
        <v>15</v>
      </c>
      <c r="E33" s="8" t="s">
        <v>16</v>
      </c>
      <c r="F33" s="6" t="s">
        <v>18</v>
      </c>
      <c r="G33" s="6" t="s">
        <v>18</v>
      </c>
    </row>
    <row r="34" spans="1:7" ht="31.2" x14ac:dyDescent="0.3">
      <c r="A34" s="6">
        <v>24</v>
      </c>
      <c r="B34" s="9" t="s">
        <v>166</v>
      </c>
      <c r="C34" s="7">
        <v>0.3</v>
      </c>
      <c r="D34" s="6" t="s">
        <v>25</v>
      </c>
      <c r="E34" s="8" t="s">
        <v>16</v>
      </c>
      <c r="F34" s="6" t="s">
        <v>18</v>
      </c>
      <c r="G34" s="6" t="s">
        <v>18</v>
      </c>
    </row>
    <row r="35" spans="1:7" x14ac:dyDescent="0.3">
      <c r="A35" s="35" t="s">
        <v>13</v>
      </c>
      <c r="B35" s="36"/>
      <c r="C35" s="36"/>
      <c r="D35" s="36"/>
      <c r="E35" s="36"/>
      <c r="F35" s="36"/>
      <c r="G35" s="37"/>
    </row>
    <row r="36" spans="1:7" x14ac:dyDescent="0.3">
      <c r="A36" s="14">
        <v>25</v>
      </c>
      <c r="B36" s="23" t="s">
        <v>167</v>
      </c>
      <c r="C36" s="15">
        <v>3.19</v>
      </c>
      <c r="D36" s="14" t="s">
        <v>22</v>
      </c>
      <c r="E36" s="24" t="s">
        <v>668</v>
      </c>
      <c r="F36" s="14" t="s">
        <v>19</v>
      </c>
      <c r="G36" s="14" t="s">
        <v>19</v>
      </c>
    </row>
    <row r="37" spans="1:7" ht="31.2" x14ac:dyDescent="0.3">
      <c r="A37" s="6">
        <v>26</v>
      </c>
      <c r="B37" s="9" t="s">
        <v>168</v>
      </c>
      <c r="C37" s="7">
        <v>2.6</v>
      </c>
      <c r="D37" s="6" t="s">
        <v>22</v>
      </c>
      <c r="E37" s="8" t="s">
        <v>16</v>
      </c>
      <c r="F37" s="6" t="s">
        <v>18</v>
      </c>
      <c r="G37" s="6" t="s">
        <v>18</v>
      </c>
    </row>
    <row r="38" spans="1:7" ht="31.2" x14ac:dyDescent="0.3">
      <c r="A38" s="6">
        <v>27</v>
      </c>
      <c r="B38" s="9" t="s">
        <v>169</v>
      </c>
      <c r="C38" s="7">
        <v>0.5</v>
      </c>
      <c r="D38" s="6" t="s">
        <v>22</v>
      </c>
      <c r="E38" s="8" t="s">
        <v>16</v>
      </c>
      <c r="F38" s="6" t="s">
        <v>18</v>
      </c>
      <c r="G38" s="6" t="s">
        <v>18</v>
      </c>
    </row>
    <row r="39" spans="1:7" ht="31.2" x14ac:dyDescent="0.3">
      <c r="A39" s="14">
        <v>28</v>
      </c>
      <c r="B39" s="9" t="s">
        <v>170</v>
      </c>
      <c r="C39" s="7">
        <v>3.68</v>
      </c>
      <c r="D39" s="6" t="s">
        <v>22</v>
      </c>
      <c r="E39" s="8" t="s">
        <v>16</v>
      </c>
      <c r="F39" s="6" t="s">
        <v>18</v>
      </c>
      <c r="G39" s="6" t="s">
        <v>18</v>
      </c>
    </row>
    <row r="40" spans="1:7" ht="31.2" x14ac:dyDescent="0.3">
      <c r="A40" s="6">
        <v>29</v>
      </c>
      <c r="B40" s="9" t="s">
        <v>171</v>
      </c>
      <c r="C40" s="7">
        <v>1.71</v>
      </c>
      <c r="D40" s="6" t="s">
        <v>22</v>
      </c>
      <c r="E40" s="8" t="s">
        <v>16</v>
      </c>
      <c r="F40" s="6" t="s">
        <v>18</v>
      </c>
      <c r="G40" s="6" t="s">
        <v>18</v>
      </c>
    </row>
    <row r="41" spans="1:7" ht="31.2" x14ac:dyDescent="0.3">
      <c r="A41" s="6">
        <v>30</v>
      </c>
      <c r="B41" s="20" t="s">
        <v>172</v>
      </c>
      <c r="C41" s="21">
        <v>4.03</v>
      </c>
      <c r="D41" s="19" t="s">
        <v>22</v>
      </c>
      <c r="E41" s="22" t="s">
        <v>16</v>
      </c>
      <c r="F41" s="19" t="s">
        <v>18</v>
      </c>
      <c r="G41" s="19" t="s">
        <v>18</v>
      </c>
    </row>
    <row r="42" spans="1:7" ht="31.2" x14ac:dyDescent="0.3">
      <c r="A42" s="14">
        <v>31</v>
      </c>
      <c r="B42" s="25" t="s">
        <v>679</v>
      </c>
      <c r="C42" s="15">
        <v>4.33</v>
      </c>
      <c r="D42" s="14" t="s">
        <v>22</v>
      </c>
      <c r="E42" s="24" t="s">
        <v>16</v>
      </c>
      <c r="F42" s="14" t="s">
        <v>18</v>
      </c>
      <c r="G42" s="14" t="s">
        <v>18</v>
      </c>
    </row>
    <row r="43" spans="1:7" ht="31.2" x14ac:dyDescent="0.3">
      <c r="A43" s="6">
        <v>32</v>
      </c>
      <c r="B43" s="25" t="s">
        <v>678</v>
      </c>
      <c r="C43" s="15">
        <v>0.5</v>
      </c>
      <c r="D43" s="14" t="s">
        <v>22</v>
      </c>
      <c r="E43" s="24" t="s">
        <v>668</v>
      </c>
      <c r="F43" s="14" t="s">
        <v>19</v>
      </c>
      <c r="G43" s="14" t="s">
        <v>19</v>
      </c>
    </row>
    <row r="44" spans="1:7" ht="31.2" x14ac:dyDescent="0.3">
      <c r="A44" s="6">
        <v>33</v>
      </c>
      <c r="B44" s="9" t="s">
        <v>173</v>
      </c>
      <c r="C44" s="7">
        <v>9.15</v>
      </c>
      <c r="D44" s="6" t="s">
        <v>25</v>
      </c>
      <c r="E44" s="8" t="s">
        <v>16</v>
      </c>
      <c r="F44" s="6" t="s">
        <v>18</v>
      </c>
      <c r="G44" s="6" t="s">
        <v>18</v>
      </c>
    </row>
    <row r="45" spans="1:7" ht="31.2" x14ac:dyDescent="0.3">
      <c r="A45" s="14">
        <v>34</v>
      </c>
      <c r="B45" s="9" t="s">
        <v>174</v>
      </c>
      <c r="C45" s="7">
        <v>0.5</v>
      </c>
      <c r="D45" s="6" t="s">
        <v>22</v>
      </c>
      <c r="E45" s="8" t="s">
        <v>16</v>
      </c>
      <c r="F45" s="6" t="s">
        <v>18</v>
      </c>
      <c r="G45" s="6" t="s">
        <v>18</v>
      </c>
    </row>
    <row r="46" spans="1:7" x14ac:dyDescent="0.3">
      <c r="A46" s="38" t="s">
        <v>41</v>
      </c>
      <c r="B46" s="39"/>
      <c r="C46" s="39"/>
      <c r="D46" s="39"/>
      <c r="E46" s="39"/>
      <c r="F46" s="39"/>
      <c r="G46" s="40"/>
    </row>
    <row r="47" spans="1:7" x14ac:dyDescent="0.3">
      <c r="A47" s="14">
        <v>35</v>
      </c>
      <c r="B47" s="23" t="s">
        <v>175</v>
      </c>
      <c r="C47" s="15">
        <v>1.45</v>
      </c>
      <c r="D47" s="14" t="s">
        <v>22</v>
      </c>
      <c r="E47" s="24" t="s">
        <v>668</v>
      </c>
      <c r="F47" s="14" t="s">
        <v>19</v>
      </c>
      <c r="G47" s="14" t="s">
        <v>19</v>
      </c>
    </row>
    <row r="48" spans="1:7" ht="31.2" x14ac:dyDescent="0.3">
      <c r="A48" s="6">
        <v>36</v>
      </c>
      <c r="B48" s="13" t="s">
        <v>181</v>
      </c>
      <c r="C48" s="7">
        <v>2.58</v>
      </c>
      <c r="D48" s="6" t="s">
        <v>22</v>
      </c>
      <c r="E48" s="8" t="s">
        <v>16</v>
      </c>
      <c r="F48" s="6" t="s">
        <v>18</v>
      </c>
      <c r="G48" s="6" t="s">
        <v>18</v>
      </c>
    </row>
    <row r="49" spans="1:7" ht="31.2" x14ac:dyDescent="0.3">
      <c r="A49" s="6">
        <v>37</v>
      </c>
      <c r="B49" s="9" t="s">
        <v>176</v>
      </c>
      <c r="C49" s="7">
        <v>2.5099999999999998</v>
      </c>
      <c r="D49" s="6" t="s">
        <v>22</v>
      </c>
      <c r="E49" s="8" t="s">
        <v>16</v>
      </c>
      <c r="F49" s="6" t="s">
        <v>18</v>
      </c>
      <c r="G49" s="6" t="s">
        <v>18</v>
      </c>
    </row>
    <row r="50" spans="1:7" ht="31.2" x14ac:dyDescent="0.3">
      <c r="A50" s="14">
        <v>38</v>
      </c>
      <c r="B50" s="9" t="s">
        <v>177</v>
      </c>
      <c r="C50" s="7">
        <v>3.32</v>
      </c>
      <c r="D50" s="6" t="s">
        <v>22</v>
      </c>
      <c r="E50" s="8" t="s">
        <v>16</v>
      </c>
      <c r="F50" s="6" t="s">
        <v>18</v>
      </c>
      <c r="G50" s="6" t="s">
        <v>18</v>
      </c>
    </row>
    <row r="51" spans="1:7" ht="31.2" x14ac:dyDescent="0.3">
      <c r="A51" s="6">
        <v>39</v>
      </c>
      <c r="B51" s="23" t="s">
        <v>680</v>
      </c>
      <c r="C51" s="15">
        <v>1.61</v>
      </c>
      <c r="D51" s="14" t="s">
        <v>22</v>
      </c>
      <c r="E51" s="24" t="s">
        <v>16</v>
      </c>
      <c r="F51" s="14" t="s">
        <v>18</v>
      </c>
      <c r="G51" s="14" t="s">
        <v>18</v>
      </c>
    </row>
    <row r="52" spans="1:7" x14ac:dyDescent="0.3">
      <c r="A52" s="6">
        <v>40</v>
      </c>
      <c r="B52" s="23" t="s">
        <v>681</v>
      </c>
      <c r="C52" s="15">
        <v>1.25</v>
      </c>
      <c r="D52" s="14" t="s">
        <v>22</v>
      </c>
      <c r="E52" s="24" t="s">
        <v>668</v>
      </c>
      <c r="F52" s="14" t="s">
        <v>19</v>
      </c>
      <c r="G52" s="14" t="s">
        <v>19</v>
      </c>
    </row>
    <row r="53" spans="1:7" ht="31.2" x14ac:dyDescent="0.3">
      <c r="A53" s="14">
        <v>41</v>
      </c>
      <c r="B53" s="9" t="s">
        <v>178</v>
      </c>
      <c r="C53" s="7">
        <v>3.07</v>
      </c>
      <c r="D53" s="6" t="s">
        <v>22</v>
      </c>
      <c r="E53" s="8" t="s">
        <v>16</v>
      </c>
      <c r="F53" s="6" t="s">
        <v>18</v>
      </c>
      <c r="G53" s="6" t="s">
        <v>18</v>
      </c>
    </row>
    <row r="54" spans="1:7" ht="31.2" x14ac:dyDescent="0.3">
      <c r="A54" s="6">
        <v>42</v>
      </c>
      <c r="B54" s="9" t="s">
        <v>179</v>
      </c>
      <c r="C54" s="7">
        <v>0.28999999999999998</v>
      </c>
      <c r="D54" s="6" t="s">
        <v>22</v>
      </c>
      <c r="E54" s="8" t="s">
        <v>16</v>
      </c>
      <c r="F54" s="6" t="s">
        <v>18</v>
      </c>
      <c r="G54" s="6" t="s">
        <v>18</v>
      </c>
    </row>
    <row r="55" spans="1:7" ht="31.2" x14ac:dyDescent="0.3">
      <c r="A55" s="6">
        <v>43</v>
      </c>
      <c r="B55" s="11" t="s">
        <v>180</v>
      </c>
      <c r="C55" s="7">
        <v>0.14000000000000001</v>
      </c>
      <c r="D55" s="6" t="s">
        <v>22</v>
      </c>
      <c r="E55" s="8" t="s">
        <v>16</v>
      </c>
      <c r="F55" s="6" t="s">
        <v>18</v>
      </c>
      <c r="G55" s="6" t="s">
        <v>18</v>
      </c>
    </row>
    <row r="56" spans="1:7" x14ac:dyDescent="0.3">
      <c r="A56" s="41" t="s">
        <v>51</v>
      </c>
      <c r="B56" s="41"/>
      <c r="C56" s="41"/>
      <c r="D56" s="41"/>
      <c r="E56" s="41"/>
      <c r="F56" s="7">
        <f>SUM(C36,C43,C47,C52)</f>
        <v>6.39</v>
      </c>
      <c r="G56" s="7">
        <f>F56</f>
        <v>6.39</v>
      </c>
    </row>
    <row r="57" spans="1:7" x14ac:dyDescent="0.3">
      <c r="A57" s="49" t="s">
        <v>670</v>
      </c>
      <c r="B57" s="50"/>
      <c r="C57" s="50"/>
      <c r="D57" s="50"/>
      <c r="E57" s="51"/>
      <c r="F57" s="7">
        <f>SUM(C11:C34,C37:C42,C44:C45,C48:C51,C53:C55)</f>
        <v>49.220999999999997</v>
      </c>
      <c r="G57" s="7">
        <f>F57</f>
        <v>49.220999999999997</v>
      </c>
    </row>
    <row r="58" spans="1:7" x14ac:dyDescent="0.3">
      <c r="A58" s="41" t="s">
        <v>50</v>
      </c>
      <c r="B58" s="41"/>
      <c r="C58" s="41"/>
      <c r="D58" s="41"/>
      <c r="E58" s="41"/>
      <c r="F58" s="15">
        <f>SUM(F56:F57)</f>
        <v>55.610999999999997</v>
      </c>
      <c r="G58" s="7">
        <f>F58</f>
        <v>55.610999999999997</v>
      </c>
    </row>
  </sheetData>
  <mergeCells count="16"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  <mergeCell ref="A58:E58"/>
    <mergeCell ref="A10:G10"/>
    <mergeCell ref="A35:G35"/>
    <mergeCell ref="A46:G46"/>
    <mergeCell ref="A56:E56"/>
    <mergeCell ref="A57:E5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B8B3B-3F32-48D4-80AB-8D64AAF0257A}">
  <dimension ref="A1:G74"/>
  <sheetViews>
    <sheetView workbookViewId="0">
      <selection activeCell="F72" sqref="F72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627</v>
      </c>
      <c r="B1" s="27"/>
      <c r="C1" s="27"/>
      <c r="D1" s="27"/>
      <c r="E1" s="27"/>
      <c r="F1" s="27"/>
      <c r="G1" s="27"/>
    </row>
    <row r="2" spans="1:7" x14ac:dyDescent="0.3">
      <c r="A2" s="27" t="s">
        <v>675</v>
      </c>
      <c r="B2" s="27"/>
      <c r="C2" s="27"/>
      <c r="D2" s="27"/>
      <c r="E2" s="27"/>
      <c r="F2" s="27"/>
      <c r="G2" s="27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182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43" t="s">
        <v>650</v>
      </c>
      <c r="B10" s="43"/>
      <c r="C10" s="43"/>
      <c r="D10" s="43"/>
      <c r="E10" s="43"/>
      <c r="F10" s="43"/>
      <c r="G10" s="43"/>
    </row>
    <row r="11" spans="1:7" ht="31.2" x14ac:dyDescent="0.3">
      <c r="A11" s="6">
        <v>1</v>
      </c>
      <c r="B11" s="9" t="s">
        <v>183</v>
      </c>
      <c r="C11" s="7">
        <v>0.20499999999999999</v>
      </c>
      <c r="D11" s="6" t="s">
        <v>22</v>
      </c>
      <c r="E11" s="8" t="s">
        <v>16</v>
      </c>
      <c r="F11" s="6" t="s">
        <v>18</v>
      </c>
      <c r="G11" s="6" t="s">
        <v>18</v>
      </c>
    </row>
    <row r="12" spans="1:7" ht="31.2" x14ac:dyDescent="0.3">
      <c r="A12" s="6">
        <v>2</v>
      </c>
      <c r="B12" s="9" t="s">
        <v>184</v>
      </c>
      <c r="C12" s="7">
        <v>0.1</v>
      </c>
      <c r="D12" s="6" t="s">
        <v>22</v>
      </c>
      <c r="E12" s="8" t="s">
        <v>16</v>
      </c>
      <c r="F12" s="6" t="s">
        <v>18</v>
      </c>
      <c r="G12" s="6" t="s">
        <v>18</v>
      </c>
    </row>
    <row r="13" spans="1:7" ht="31.2" x14ac:dyDescent="0.3">
      <c r="A13" s="6">
        <v>3</v>
      </c>
      <c r="B13" s="9" t="s">
        <v>185</v>
      </c>
      <c r="C13" s="7">
        <v>0.53</v>
      </c>
      <c r="D13" s="6" t="s">
        <v>25</v>
      </c>
      <c r="E13" s="8" t="s">
        <v>16</v>
      </c>
      <c r="F13" s="6" t="s">
        <v>18</v>
      </c>
      <c r="G13" s="6" t="s">
        <v>18</v>
      </c>
    </row>
    <row r="14" spans="1:7" x14ac:dyDescent="0.3">
      <c r="A14" s="43" t="s">
        <v>648</v>
      </c>
      <c r="B14" s="43"/>
      <c r="C14" s="43"/>
      <c r="D14" s="43"/>
      <c r="E14" s="43"/>
      <c r="F14" s="43"/>
      <c r="G14" s="43"/>
    </row>
    <row r="15" spans="1:7" ht="31.2" x14ac:dyDescent="0.3">
      <c r="A15" s="6">
        <v>4</v>
      </c>
      <c r="B15" s="9" t="s">
        <v>186</v>
      </c>
      <c r="C15" s="7">
        <v>1.48</v>
      </c>
      <c r="D15" s="6" t="s">
        <v>15</v>
      </c>
      <c r="E15" s="8" t="s">
        <v>16</v>
      </c>
      <c r="F15" s="6" t="s">
        <v>18</v>
      </c>
      <c r="G15" s="6" t="s">
        <v>18</v>
      </c>
    </row>
    <row r="16" spans="1:7" ht="31.2" x14ac:dyDescent="0.3">
      <c r="A16" s="6">
        <v>5</v>
      </c>
      <c r="B16" s="9" t="s">
        <v>187</v>
      </c>
      <c r="C16" s="7">
        <v>0.61</v>
      </c>
      <c r="D16" s="6" t="s">
        <v>15</v>
      </c>
      <c r="E16" s="8" t="s">
        <v>16</v>
      </c>
      <c r="F16" s="6" t="s">
        <v>18</v>
      </c>
      <c r="G16" s="6" t="s">
        <v>18</v>
      </c>
    </row>
    <row r="17" spans="1:7" ht="31.2" x14ac:dyDescent="0.3">
      <c r="A17" s="6">
        <v>6</v>
      </c>
      <c r="B17" s="9" t="s">
        <v>188</v>
      </c>
      <c r="C17" s="7">
        <v>0.72499999999999998</v>
      </c>
      <c r="D17" s="6" t="s">
        <v>15</v>
      </c>
      <c r="E17" s="8" t="s">
        <v>16</v>
      </c>
      <c r="F17" s="6" t="s">
        <v>18</v>
      </c>
      <c r="G17" s="6" t="s">
        <v>18</v>
      </c>
    </row>
    <row r="18" spans="1:7" ht="31.2" x14ac:dyDescent="0.3">
      <c r="A18" s="6">
        <v>7</v>
      </c>
      <c r="B18" s="9" t="s">
        <v>189</v>
      </c>
      <c r="C18" s="7">
        <v>1.1100000000000001</v>
      </c>
      <c r="D18" s="6" t="s">
        <v>15</v>
      </c>
      <c r="E18" s="8" t="s">
        <v>17</v>
      </c>
      <c r="F18" s="6" t="s">
        <v>19</v>
      </c>
      <c r="G18" s="6" t="s">
        <v>19</v>
      </c>
    </row>
    <row r="19" spans="1:7" ht="31.2" x14ac:dyDescent="0.3">
      <c r="A19" s="6">
        <v>8</v>
      </c>
      <c r="B19" s="9" t="s">
        <v>190</v>
      </c>
      <c r="C19" s="7">
        <v>0.38</v>
      </c>
      <c r="D19" s="6" t="s">
        <v>15</v>
      </c>
      <c r="E19" s="8" t="s">
        <v>16</v>
      </c>
      <c r="F19" s="6" t="s">
        <v>18</v>
      </c>
      <c r="G19" s="6" t="s">
        <v>18</v>
      </c>
    </row>
    <row r="20" spans="1:7" ht="31.2" x14ac:dyDescent="0.3">
      <c r="A20" s="6">
        <v>9</v>
      </c>
      <c r="B20" s="9" t="s">
        <v>191</v>
      </c>
      <c r="C20" s="7">
        <v>0.32</v>
      </c>
      <c r="D20" s="6" t="s">
        <v>15</v>
      </c>
      <c r="E20" s="8" t="s">
        <v>16</v>
      </c>
      <c r="F20" s="6" t="s">
        <v>18</v>
      </c>
      <c r="G20" s="6" t="s">
        <v>18</v>
      </c>
    </row>
    <row r="21" spans="1:7" ht="31.2" x14ac:dyDescent="0.3">
      <c r="A21" s="6">
        <v>10</v>
      </c>
      <c r="B21" s="9" t="s">
        <v>192</v>
      </c>
      <c r="C21" s="7">
        <v>0.71499999999999997</v>
      </c>
      <c r="D21" s="6" t="s">
        <v>15</v>
      </c>
      <c r="E21" s="8" t="s">
        <v>17</v>
      </c>
      <c r="F21" s="6" t="s">
        <v>19</v>
      </c>
      <c r="G21" s="6" t="s">
        <v>19</v>
      </c>
    </row>
    <row r="22" spans="1:7" ht="31.2" x14ac:dyDescent="0.3">
      <c r="A22" s="6">
        <v>11</v>
      </c>
      <c r="B22" s="9" t="s">
        <v>193</v>
      </c>
      <c r="C22" s="7">
        <v>0.33</v>
      </c>
      <c r="D22" s="6" t="s">
        <v>15</v>
      </c>
      <c r="E22" s="8" t="s">
        <v>16</v>
      </c>
      <c r="F22" s="6" t="s">
        <v>18</v>
      </c>
      <c r="G22" s="6" t="s">
        <v>18</v>
      </c>
    </row>
    <row r="23" spans="1:7" x14ac:dyDescent="0.3">
      <c r="A23" s="43" t="s">
        <v>649</v>
      </c>
      <c r="B23" s="43"/>
      <c r="C23" s="43"/>
      <c r="D23" s="43"/>
      <c r="E23" s="43"/>
      <c r="F23" s="43"/>
      <c r="G23" s="43"/>
    </row>
    <row r="24" spans="1:7" ht="31.2" x14ac:dyDescent="0.3">
      <c r="A24" s="6">
        <v>12</v>
      </c>
      <c r="B24" s="9" t="s">
        <v>194</v>
      </c>
      <c r="C24" s="7">
        <v>0.435</v>
      </c>
      <c r="D24" s="6" t="s">
        <v>22</v>
      </c>
      <c r="E24" s="8" t="s">
        <v>16</v>
      </c>
      <c r="F24" s="6" t="s">
        <v>18</v>
      </c>
      <c r="G24" s="6" t="s">
        <v>18</v>
      </c>
    </row>
    <row r="25" spans="1:7" ht="31.2" x14ac:dyDescent="0.3">
      <c r="A25" s="6">
        <v>13</v>
      </c>
      <c r="B25" s="9" t="s">
        <v>4</v>
      </c>
      <c r="C25" s="7">
        <v>0.155</v>
      </c>
      <c r="D25" s="6" t="s">
        <v>15</v>
      </c>
      <c r="E25" s="8" t="s">
        <v>16</v>
      </c>
      <c r="F25" s="6" t="s">
        <v>18</v>
      </c>
      <c r="G25" s="6" t="s">
        <v>18</v>
      </c>
    </row>
    <row r="26" spans="1:7" ht="31.2" x14ac:dyDescent="0.3">
      <c r="A26" s="6">
        <v>14</v>
      </c>
      <c r="B26" s="9" t="s">
        <v>195</v>
      </c>
      <c r="C26" s="7">
        <v>0.71</v>
      </c>
      <c r="D26" s="6" t="s">
        <v>25</v>
      </c>
      <c r="E26" s="8" t="s">
        <v>16</v>
      </c>
      <c r="F26" s="6" t="s">
        <v>18</v>
      </c>
      <c r="G26" s="6" t="s">
        <v>18</v>
      </c>
    </row>
    <row r="27" spans="1:7" ht="31.2" x14ac:dyDescent="0.3">
      <c r="A27" s="6">
        <v>15</v>
      </c>
      <c r="B27" s="9" t="s">
        <v>196</v>
      </c>
      <c r="C27" s="7">
        <v>0.115</v>
      </c>
      <c r="D27" s="6" t="s">
        <v>25</v>
      </c>
      <c r="E27" s="8" t="s">
        <v>16</v>
      </c>
      <c r="F27" s="6" t="s">
        <v>18</v>
      </c>
      <c r="G27" s="6" t="s">
        <v>18</v>
      </c>
    </row>
    <row r="28" spans="1:7" ht="31.2" x14ac:dyDescent="0.3">
      <c r="A28" s="6">
        <v>16</v>
      </c>
      <c r="B28" s="9" t="s">
        <v>192</v>
      </c>
      <c r="C28" s="7">
        <v>0.74</v>
      </c>
      <c r="D28" s="6" t="s">
        <v>15</v>
      </c>
      <c r="E28" s="8" t="s">
        <v>16</v>
      </c>
      <c r="F28" s="6" t="s">
        <v>18</v>
      </c>
      <c r="G28" s="6" t="s">
        <v>18</v>
      </c>
    </row>
    <row r="29" spans="1:7" ht="31.2" x14ac:dyDescent="0.3">
      <c r="A29" s="6">
        <v>17</v>
      </c>
      <c r="B29" s="9" t="s">
        <v>56</v>
      </c>
      <c r="C29" s="7">
        <v>0.39</v>
      </c>
      <c r="D29" s="6" t="s">
        <v>22</v>
      </c>
      <c r="E29" s="8" t="s">
        <v>16</v>
      </c>
      <c r="F29" s="6" t="s">
        <v>18</v>
      </c>
      <c r="G29" s="6" t="s">
        <v>18</v>
      </c>
    </row>
    <row r="30" spans="1:7" ht="31.2" x14ac:dyDescent="0.3">
      <c r="A30" s="6">
        <v>18</v>
      </c>
      <c r="B30" s="9" t="s">
        <v>99</v>
      </c>
      <c r="C30" s="7">
        <v>0.46500000000000002</v>
      </c>
      <c r="D30" s="6" t="s">
        <v>22</v>
      </c>
      <c r="E30" s="8" t="s">
        <v>16</v>
      </c>
      <c r="F30" s="6" t="s">
        <v>18</v>
      </c>
      <c r="G30" s="6" t="s">
        <v>18</v>
      </c>
    </row>
    <row r="31" spans="1:7" ht="31.2" x14ac:dyDescent="0.3">
      <c r="A31" s="6">
        <v>19</v>
      </c>
      <c r="B31" s="9" t="s">
        <v>7</v>
      </c>
      <c r="C31" s="7">
        <v>0.39</v>
      </c>
      <c r="D31" s="6" t="s">
        <v>15</v>
      </c>
      <c r="E31" s="8" t="s">
        <v>16</v>
      </c>
      <c r="F31" s="6" t="s">
        <v>18</v>
      </c>
      <c r="G31" s="6" t="s">
        <v>18</v>
      </c>
    </row>
    <row r="32" spans="1:7" x14ac:dyDescent="0.3">
      <c r="A32" s="35" t="s">
        <v>21</v>
      </c>
      <c r="B32" s="36"/>
      <c r="C32" s="36"/>
      <c r="D32" s="36"/>
      <c r="E32" s="36"/>
      <c r="F32" s="36"/>
      <c r="G32" s="37"/>
    </row>
    <row r="33" spans="1:7" ht="31.2" x14ac:dyDescent="0.3">
      <c r="A33" s="6">
        <v>20</v>
      </c>
      <c r="B33" s="9" t="s">
        <v>197</v>
      </c>
      <c r="C33" s="7">
        <v>3.05</v>
      </c>
      <c r="D33" s="6" t="s">
        <v>25</v>
      </c>
      <c r="E33" s="8" t="s">
        <v>16</v>
      </c>
      <c r="F33" s="6" t="s">
        <v>18</v>
      </c>
      <c r="G33" s="6" t="s">
        <v>18</v>
      </c>
    </row>
    <row r="34" spans="1:7" ht="31.2" x14ac:dyDescent="0.3">
      <c r="A34" s="6">
        <v>21</v>
      </c>
      <c r="B34" s="9" t="s">
        <v>198</v>
      </c>
      <c r="C34" s="7">
        <v>4.3099999999999996</v>
      </c>
      <c r="D34" s="6" t="s">
        <v>25</v>
      </c>
      <c r="E34" s="8" t="s">
        <v>16</v>
      </c>
      <c r="F34" s="6" t="s">
        <v>18</v>
      </c>
      <c r="G34" s="6" t="s">
        <v>18</v>
      </c>
    </row>
    <row r="35" spans="1:7" ht="31.2" x14ac:dyDescent="0.3">
      <c r="A35" s="6">
        <v>22</v>
      </c>
      <c r="B35" s="9" t="s">
        <v>199</v>
      </c>
      <c r="C35" s="7">
        <v>0.48</v>
      </c>
      <c r="D35" s="6" t="s">
        <v>22</v>
      </c>
      <c r="E35" s="8" t="s">
        <v>16</v>
      </c>
      <c r="F35" s="6" t="s">
        <v>18</v>
      </c>
      <c r="G35" s="6" t="s">
        <v>18</v>
      </c>
    </row>
    <row r="36" spans="1:7" ht="31.2" x14ac:dyDescent="0.3">
      <c r="A36" s="6">
        <v>23</v>
      </c>
      <c r="B36" s="9" t="s">
        <v>200</v>
      </c>
      <c r="C36" s="7">
        <v>2.2000000000000002</v>
      </c>
      <c r="D36" s="6" t="s">
        <v>25</v>
      </c>
      <c r="E36" s="8" t="s">
        <v>16</v>
      </c>
      <c r="F36" s="6" t="s">
        <v>18</v>
      </c>
      <c r="G36" s="6" t="s">
        <v>18</v>
      </c>
    </row>
    <row r="37" spans="1:7" ht="31.2" x14ac:dyDescent="0.3">
      <c r="A37" s="6">
        <v>24</v>
      </c>
      <c r="B37" s="9" t="s">
        <v>201</v>
      </c>
      <c r="C37" s="7">
        <v>1.73</v>
      </c>
      <c r="D37" s="6" t="s">
        <v>25</v>
      </c>
      <c r="E37" s="8" t="s">
        <v>16</v>
      </c>
      <c r="F37" s="6" t="s">
        <v>18</v>
      </c>
      <c r="G37" s="6" t="s">
        <v>18</v>
      </c>
    </row>
    <row r="38" spans="1:7" ht="31.2" x14ac:dyDescent="0.3">
      <c r="A38" s="6">
        <v>25</v>
      </c>
      <c r="B38" s="9" t="s">
        <v>202</v>
      </c>
      <c r="C38" s="7">
        <v>3.1</v>
      </c>
      <c r="D38" s="6" t="s">
        <v>15</v>
      </c>
      <c r="E38" s="8" t="s">
        <v>17</v>
      </c>
      <c r="F38" s="6" t="s">
        <v>19</v>
      </c>
      <c r="G38" s="6" t="s">
        <v>19</v>
      </c>
    </row>
    <row r="39" spans="1:7" x14ac:dyDescent="0.3">
      <c r="A39" s="35" t="s">
        <v>13</v>
      </c>
      <c r="B39" s="36"/>
      <c r="C39" s="36"/>
      <c r="D39" s="36"/>
      <c r="E39" s="36"/>
      <c r="F39" s="36"/>
      <c r="G39" s="37"/>
    </row>
    <row r="40" spans="1:7" ht="31.2" x14ac:dyDescent="0.3">
      <c r="A40" s="6">
        <v>26</v>
      </c>
      <c r="B40" s="9" t="s">
        <v>203</v>
      </c>
      <c r="C40" s="7">
        <v>1.2</v>
      </c>
      <c r="D40" s="6" t="s">
        <v>22</v>
      </c>
      <c r="E40" s="8" t="s">
        <v>16</v>
      </c>
      <c r="F40" s="6" t="s">
        <v>18</v>
      </c>
      <c r="G40" s="6" t="s">
        <v>18</v>
      </c>
    </row>
    <row r="41" spans="1:7" ht="31.2" x14ac:dyDescent="0.3">
      <c r="A41" s="6">
        <v>27</v>
      </c>
      <c r="B41" s="9" t="s">
        <v>204</v>
      </c>
      <c r="C41" s="7">
        <v>2.91</v>
      </c>
      <c r="D41" s="6" t="s">
        <v>25</v>
      </c>
      <c r="E41" s="8" t="s">
        <v>16</v>
      </c>
      <c r="F41" s="6" t="s">
        <v>18</v>
      </c>
      <c r="G41" s="6" t="s">
        <v>18</v>
      </c>
    </row>
    <row r="42" spans="1:7" ht="31.2" x14ac:dyDescent="0.3">
      <c r="A42" s="6">
        <v>28</v>
      </c>
      <c r="B42" s="9" t="s">
        <v>205</v>
      </c>
      <c r="C42" s="7">
        <v>0.5</v>
      </c>
      <c r="D42" s="6" t="s">
        <v>22</v>
      </c>
      <c r="E42" s="8" t="s">
        <v>16</v>
      </c>
      <c r="F42" s="6" t="s">
        <v>18</v>
      </c>
      <c r="G42" s="6" t="s">
        <v>18</v>
      </c>
    </row>
    <row r="43" spans="1:7" ht="31.2" x14ac:dyDescent="0.3">
      <c r="A43" s="6">
        <v>29</v>
      </c>
      <c r="B43" s="9" t="s">
        <v>206</v>
      </c>
      <c r="C43" s="7">
        <v>0.44</v>
      </c>
      <c r="D43" s="6" t="s">
        <v>22</v>
      </c>
      <c r="E43" s="8" t="s">
        <v>16</v>
      </c>
      <c r="F43" s="6" t="s">
        <v>18</v>
      </c>
      <c r="G43" s="6" t="s">
        <v>18</v>
      </c>
    </row>
    <row r="44" spans="1:7" ht="31.2" x14ac:dyDescent="0.3">
      <c r="A44" s="6">
        <v>30</v>
      </c>
      <c r="B44" s="9" t="s">
        <v>226</v>
      </c>
      <c r="C44" s="7">
        <v>0.56999999999999995</v>
      </c>
      <c r="D44" s="6" t="s">
        <v>22</v>
      </c>
      <c r="E44" s="8" t="s">
        <v>16</v>
      </c>
      <c r="F44" s="6" t="s">
        <v>18</v>
      </c>
      <c r="G44" s="6" t="s">
        <v>18</v>
      </c>
    </row>
    <row r="45" spans="1:7" ht="31.2" x14ac:dyDescent="0.3">
      <c r="A45" s="6">
        <v>31</v>
      </c>
      <c r="B45" s="9" t="s">
        <v>207</v>
      </c>
      <c r="C45" s="7">
        <v>6.12</v>
      </c>
      <c r="D45" s="6" t="s">
        <v>22</v>
      </c>
      <c r="E45" s="8" t="s">
        <v>16</v>
      </c>
      <c r="F45" s="6" t="s">
        <v>18</v>
      </c>
      <c r="G45" s="6" t="s">
        <v>18</v>
      </c>
    </row>
    <row r="46" spans="1:7" ht="31.2" x14ac:dyDescent="0.3">
      <c r="A46" s="6">
        <v>32</v>
      </c>
      <c r="B46" s="9" t="s">
        <v>208</v>
      </c>
      <c r="C46" s="7">
        <v>2.69</v>
      </c>
      <c r="D46" s="6" t="s">
        <v>22</v>
      </c>
      <c r="E46" s="8" t="s">
        <v>16</v>
      </c>
      <c r="F46" s="6" t="s">
        <v>18</v>
      </c>
      <c r="G46" s="6" t="s">
        <v>18</v>
      </c>
    </row>
    <row r="47" spans="1:7" ht="31.2" x14ac:dyDescent="0.3">
      <c r="A47" s="6">
        <v>33</v>
      </c>
      <c r="B47" s="9" t="s">
        <v>209</v>
      </c>
      <c r="C47" s="7">
        <v>3.15</v>
      </c>
      <c r="D47" s="6" t="s">
        <v>22</v>
      </c>
      <c r="E47" s="8" t="s">
        <v>16</v>
      </c>
      <c r="F47" s="6" t="s">
        <v>18</v>
      </c>
      <c r="G47" s="6" t="s">
        <v>18</v>
      </c>
    </row>
    <row r="48" spans="1:7" ht="31.2" x14ac:dyDescent="0.3">
      <c r="A48" s="6">
        <v>34</v>
      </c>
      <c r="B48" s="9" t="s">
        <v>210</v>
      </c>
      <c r="C48" s="7">
        <v>0.94</v>
      </c>
      <c r="D48" s="6" t="s">
        <v>22</v>
      </c>
      <c r="E48" s="8" t="s">
        <v>16</v>
      </c>
      <c r="F48" s="6" t="s">
        <v>18</v>
      </c>
      <c r="G48" s="6" t="s">
        <v>18</v>
      </c>
    </row>
    <row r="49" spans="1:7" ht="31.2" x14ac:dyDescent="0.3">
      <c r="A49" s="6">
        <v>35</v>
      </c>
      <c r="B49" s="9" t="s">
        <v>211</v>
      </c>
      <c r="C49" s="7">
        <v>0.16</v>
      </c>
      <c r="D49" s="6" t="s">
        <v>22</v>
      </c>
      <c r="E49" s="8" t="s">
        <v>16</v>
      </c>
      <c r="F49" s="6" t="s">
        <v>18</v>
      </c>
      <c r="G49" s="6" t="s">
        <v>18</v>
      </c>
    </row>
    <row r="50" spans="1:7" ht="31.2" x14ac:dyDescent="0.3">
      <c r="A50" s="6">
        <v>36</v>
      </c>
      <c r="B50" s="9" t="s">
        <v>212</v>
      </c>
      <c r="C50" s="7">
        <v>0.85</v>
      </c>
      <c r="D50" s="6" t="s">
        <v>22</v>
      </c>
      <c r="E50" s="8" t="s">
        <v>16</v>
      </c>
      <c r="F50" s="6" t="s">
        <v>18</v>
      </c>
      <c r="G50" s="6" t="s">
        <v>18</v>
      </c>
    </row>
    <row r="51" spans="1:7" ht="31.2" x14ac:dyDescent="0.3">
      <c r="A51" s="6">
        <v>37</v>
      </c>
      <c r="B51" s="9" t="s">
        <v>213</v>
      </c>
      <c r="C51" s="7">
        <v>0.71</v>
      </c>
      <c r="D51" s="6" t="s">
        <v>22</v>
      </c>
      <c r="E51" s="8" t="s">
        <v>16</v>
      </c>
      <c r="F51" s="6" t="s">
        <v>18</v>
      </c>
      <c r="G51" s="6" t="s">
        <v>18</v>
      </c>
    </row>
    <row r="52" spans="1:7" ht="31.2" x14ac:dyDescent="0.3">
      <c r="A52" s="6">
        <v>38</v>
      </c>
      <c r="B52" s="9" t="s">
        <v>214</v>
      </c>
      <c r="C52" s="7">
        <v>1.28</v>
      </c>
      <c r="D52" s="6" t="s">
        <v>22</v>
      </c>
      <c r="E52" s="8" t="s">
        <v>16</v>
      </c>
      <c r="F52" s="6" t="s">
        <v>18</v>
      </c>
      <c r="G52" s="6" t="s">
        <v>18</v>
      </c>
    </row>
    <row r="53" spans="1:7" ht="31.2" x14ac:dyDescent="0.3">
      <c r="A53" s="6">
        <v>39</v>
      </c>
      <c r="B53" s="9" t="s">
        <v>215</v>
      </c>
      <c r="C53" s="7">
        <v>0.97</v>
      </c>
      <c r="D53" s="6" t="s">
        <v>22</v>
      </c>
      <c r="E53" s="8" t="s">
        <v>16</v>
      </c>
      <c r="F53" s="6" t="s">
        <v>18</v>
      </c>
      <c r="G53" s="6" t="s">
        <v>18</v>
      </c>
    </row>
    <row r="54" spans="1:7" ht="31.2" x14ac:dyDescent="0.3">
      <c r="A54" s="6">
        <v>40</v>
      </c>
      <c r="B54" s="9" t="s">
        <v>216</v>
      </c>
      <c r="C54" s="7">
        <v>0.63</v>
      </c>
      <c r="D54" s="6" t="s">
        <v>22</v>
      </c>
      <c r="E54" s="8" t="s">
        <v>16</v>
      </c>
      <c r="F54" s="6" t="s">
        <v>18</v>
      </c>
      <c r="G54" s="6" t="s">
        <v>18</v>
      </c>
    </row>
    <row r="55" spans="1:7" ht="31.2" x14ac:dyDescent="0.3">
      <c r="A55" s="6">
        <v>41</v>
      </c>
      <c r="B55" s="9" t="s">
        <v>217</v>
      </c>
      <c r="C55" s="7">
        <v>2.27</v>
      </c>
      <c r="D55" s="6" t="s">
        <v>22</v>
      </c>
      <c r="E55" s="8" t="s">
        <v>16</v>
      </c>
      <c r="F55" s="6" t="s">
        <v>18</v>
      </c>
      <c r="G55" s="6" t="s">
        <v>18</v>
      </c>
    </row>
    <row r="56" spans="1:7" ht="31.2" x14ac:dyDescent="0.3">
      <c r="A56" s="6">
        <v>42</v>
      </c>
      <c r="B56" s="9" t="s">
        <v>218</v>
      </c>
      <c r="C56" s="7">
        <v>1.34</v>
      </c>
      <c r="D56" s="6" t="s">
        <v>22</v>
      </c>
      <c r="E56" s="8" t="s">
        <v>16</v>
      </c>
      <c r="F56" s="6" t="s">
        <v>18</v>
      </c>
      <c r="G56" s="6" t="s">
        <v>18</v>
      </c>
    </row>
    <row r="57" spans="1:7" ht="31.2" x14ac:dyDescent="0.3">
      <c r="A57" s="6">
        <v>43</v>
      </c>
      <c r="B57" s="9" t="s">
        <v>219</v>
      </c>
      <c r="C57" s="7">
        <v>1.83</v>
      </c>
      <c r="D57" s="6" t="s">
        <v>22</v>
      </c>
      <c r="E57" s="8" t="s">
        <v>16</v>
      </c>
      <c r="F57" s="6" t="s">
        <v>18</v>
      </c>
      <c r="G57" s="6" t="s">
        <v>18</v>
      </c>
    </row>
    <row r="58" spans="1:7" ht="31.2" x14ac:dyDescent="0.3">
      <c r="A58" s="6">
        <v>44</v>
      </c>
      <c r="B58" s="9" t="s">
        <v>220</v>
      </c>
      <c r="C58" s="7">
        <v>1.1200000000000001</v>
      </c>
      <c r="D58" s="6" t="s">
        <v>22</v>
      </c>
      <c r="E58" s="8" t="s">
        <v>16</v>
      </c>
      <c r="F58" s="6" t="s">
        <v>18</v>
      </c>
      <c r="G58" s="6" t="s">
        <v>18</v>
      </c>
    </row>
    <row r="59" spans="1:7" ht="31.2" x14ac:dyDescent="0.3">
      <c r="A59" s="6">
        <v>45</v>
      </c>
      <c r="B59" s="9" t="s">
        <v>221</v>
      </c>
      <c r="C59" s="7">
        <v>2.93</v>
      </c>
      <c r="D59" s="6" t="s">
        <v>25</v>
      </c>
      <c r="E59" s="8" t="s">
        <v>16</v>
      </c>
      <c r="F59" s="6" t="s">
        <v>18</v>
      </c>
      <c r="G59" s="6" t="s">
        <v>18</v>
      </c>
    </row>
    <row r="60" spans="1:7" ht="31.2" x14ac:dyDescent="0.3">
      <c r="A60" s="6">
        <v>46</v>
      </c>
      <c r="B60" s="9" t="s">
        <v>222</v>
      </c>
      <c r="C60" s="7">
        <v>1.98</v>
      </c>
      <c r="D60" s="6" t="s">
        <v>22</v>
      </c>
      <c r="E60" s="8" t="s">
        <v>16</v>
      </c>
      <c r="F60" s="6" t="s">
        <v>18</v>
      </c>
      <c r="G60" s="6" t="s">
        <v>18</v>
      </c>
    </row>
    <row r="61" spans="1:7" ht="31.2" x14ac:dyDescent="0.3">
      <c r="A61" s="6">
        <v>47</v>
      </c>
      <c r="B61" s="9" t="s">
        <v>223</v>
      </c>
      <c r="C61" s="7">
        <v>0.85</v>
      </c>
      <c r="D61" s="6" t="s">
        <v>22</v>
      </c>
      <c r="E61" s="8" t="s">
        <v>16</v>
      </c>
      <c r="F61" s="6" t="s">
        <v>18</v>
      </c>
      <c r="G61" s="6" t="s">
        <v>18</v>
      </c>
    </row>
    <row r="62" spans="1:7" ht="31.2" x14ac:dyDescent="0.3">
      <c r="A62" s="6">
        <v>48</v>
      </c>
      <c r="B62" s="9" t="s">
        <v>224</v>
      </c>
      <c r="C62" s="7">
        <v>3.1</v>
      </c>
      <c r="D62" s="6" t="s">
        <v>22</v>
      </c>
      <c r="E62" s="8" t="s">
        <v>16</v>
      </c>
      <c r="F62" s="6" t="s">
        <v>18</v>
      </c>
      <c r="G62" s="6" t="s">
        <v>18</v>
      </c>
    </row>
    <row r="63" spans="1:7" ht="31.2" x14ac:dyDescent="0.3">
      <c r="A63" s="6">
        <v>49</v>
      </c>
      <c r="B63" s="9" t="s">
        <v>225</v>
      </c>
      <c r="C63" s="7">
        <v>3.35</v>
      </c>
      <c r="D63" s="6" t="s">
        <v>22</v>
      </c>
      <c r="E63" s="8" t="s">
        <v>16</v>
      </c>
      <c r="F63" s="6" t="s">
        <v>18</v>
      </c>
      <c r="G63" s="6" t="s">
        <v>18</v>
      </c>
    </row>
    <row r="64" spans="1:7" x14ac:dyDescent="0.3">
      <c r="A64" s="38" t="s">
        <v>41</v>
      </c>
      <c r="B64" s="39"/>
      <c r="C64" s="39"/>
      <c r="D64" s="39"/>
      <c r="E64" s="39"/>
      <c r="F64" s="39"/>
      <c r="G64" s="40"/>
    </row>
    <row r="65" spans="1:7" ht="31.2" x14ac:dyDescent="0.3">
      <c r="A65" s="6">
        <v>50</v>
      </c>
      <c r="B65" s="9" t="s">
        <v>227</v>
      </c>
      <c r="C65" s="7">
        <v>0.23</v>
      </c>
      <c r="D65" s="6" t="s">
        <v>22</v>
      </c>
      <c r="E65" s="8" t="s">
        <v>16</v>
      </c>
      <c r="F65" s="6" t="s">
        <v>18</v>
      </c>
      <c r="G65" s="6" t="s">
        <v>18</v>
      </c>
    </row>
    <row r="66" spans="1:7" ht="31.2" x14ac:dyDescent="0.3">
      <c r="A66" s="6">
        <v>51</v>
      </c>
      <c r="B66" s="9" t="s">
        <v>228</v>
      </c>
      <c r="C66" s="7">
        <v>0.59</v>
      </c>
      <c r="D66" s="6" t="s">
        <v>22</v>
      </c>
      <c r="E66" s="8" t="s">
        <v>16</v>
      </c>
      <c r="F66" s="6" t="s">
        <v>18</v>
      </c>
      <c r="G66" s="6" t="s">
        <v>18</v>
      </c>
    </row>
    <row r="67" spans="1:7" ht="31.2" x14ac:dyDescent="0.3">
      <c r="A67" s="6">
        <v>52</v>
      </c>
      <c r="B67" s="9" t="s">
        <v>229</v>
      </c>
      <c r="C67" s="7">
        <v>0.21</v>
      </c>
      <c r="D67" s="6" t="s">
        <v>22</v>
      </c>
      <c r="E67" s="8" t="s">
        <v>16</v>
      </c>
      <c r="F67" s="6" t="s">
        <v>18</v>
      </c>
      <c r="G67" s="6" t="s">
        <v>18</v>
      </c>
    </row>
    <row r="68" spans="1:7" ht="31.2" x14ac:dyDescent="0.3">
      <c r="A68" s="6">
        <v>53</v>
      </c>
      <c r="B68" s="9" t="s">
        <v>230</v>
      </c>
      <c r="C68" s="7">
        <v>1.9</v>
      </c>
      <c r="D68" s="6" t="s">
        <v>22</v>
      </c>
      <c r="E68" s="8" t="s">
        <v>16</v>
      </c>
      <c r="F68" s="6" t="s">
        <v>18</v>
      </c>
      <c r="G68" s="6" t="s">
        <v>18</v>
      </c>
    </row>
    <row r="69" spans="1:7" ht="31.2" x14ac:dyDescent="0.3">
      <c r="A69" s="6">
        <v>54</v>
      </c>
      <c r="B69" s="9" t="s">
        <v>232</v>
      </c>
      <c r="C69" s="7">
        <v>0.71</v>
      </c>
      <c r="D69" s="6" t="s">
        <v>22</v>
      </c>
      <c r="E69" s="8" t="s">
        <v>16</v>
      </c>
      <c r="F69" s="6" t="s">
        <v>18</v>
      </c>
      <c r="G69" s="6" t="s">
        <v>18</v>
      </c>
    </row>
    <row r="70" spans="1:7" ht="31.2" x14ac:dyDescent="0.3">
      <c r="A70" s="6">
        <v>55</v>
      </c>
      <c r="B70" s="9" t="s">
        <v>231</v>
      </c>
      <c r="C70" s="7">
        <v>0.28000000000000003</v>
      </c>
      <c r="D70" s="6" t="s">
        <v>22</v>
      </c>
      <c r="E70" s="8" t="s">
        <v>16</v>
      </c>
      <c r="F70" s="6" t="s">
        <v>18</v>
      </c>
      <c r="G70" s="6" t="s">
        <v>18</v>
      </c>
    </row>
    <row r="71" spans="1:7" ht="31.2" x14ac:dyDescent="0.3">
      <c r="A71" s="6">
        <v>56</v>
      </c>
      <c r="B71" s="9" t="s">
        <v>233</v>
      </c>
      <c r="C71" s="7">
        <v>0.45</v>
      </c>
      <c r="D71" s="6" t="s">
        <v>22</v>
      </c>
      <c r="E71" s="8" t="s">
        <v>16</v>
      </c>
      <c r="F71" s="6" t="s">
        <v>18</v>
      </c>
      <c r="G71" s="6" t="s">
        <v>18</v>
      </c>
    </row>
    <row r="72" spans="1:7" x14ac:dyDescent="0.3">
      <c r="A72" s="41" t="s">
        <v>51</v>
      </c>
      <c r="B72" s="41"/>
      <c r="C72" s="41"/>
      <c r="D72" s="41"/>
      <c r="E72" s="41"/>
      <c r="F72" s="7">
        <f>SUM(C18,C21,C38)</f>
        <v>4.9250000000000007</v>
      </c>
      <c r="G72" s="7">
        <f>F72</f>
        <v>4.9250000000000007</v>
      </c>
    </row>
    <row r="73" spans="1:7" x14ac:dyDescent="0.3">
      <c r="A73" s="41" t="s">
        <v>49</v>
      </c>
      <c r="B73" s="41"/>
      <c r="C73" s="41"/>
      <c r="D73" s="41"/>
      <c r="E73" s="41"/>
      <c r="F73" s="7">
        <f>SUM(C11:C17,C19:C20,C22:C31,C33:C37,C40:C63,C65:C71)</f>
        <v>66.11</v>
      </c>
      <c r="G73" s="7">
        <f>F73</f>
        <v>66.11</v>
      </c>
    </row>
    <row r="74" spans="1:7" x14ac:dyDescent="0.3">
      <c r="A74" s="41" t="s">
        <v>50</v>
      </c>
      <c r="B74" s="41"/>
      <c r="C74" s="41"/>
      <c r="D74" s="41"/>
      <c r="E74" s="41"/>
      <c r="F74" s="7">
        <f>SUM(F72:F73)</f>
        <v>71.034999999999997</v>
      </c>
      <c r="G74" s="7">
        <f>F74</f>
        <v>71.034999999999997</v>
      </c>
    </row>
  </sheetData>
  <mergeCells count="19">
    <mergeCell ref="A74:E74"/>
    <mergeCell ref="A10:G10"/>
    <mergeCell ref="A32:G32"/>
    <mergeCell ref="A39:G39"/>
    <mergeCell ref="A64:G64"/>
    <mergeCell ref="A72:E72"/>
    <mergeCell ref="A73:E73"/>
    <mergeCell ref="A14:G14"/>
    <mergeCell ref="A23:G23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BAC77-544E-4FAB-9887-FE230460A287}">
  <dimension ref="A1:G46"/>
  <sheetViews>
    <sheetView workbookViewId="0">
      <selection activeCell="G47" sqref="G47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628</v>
      </c>
      <c r="B1" s="27"/>
      <c r="C1" s="27"/>
      <c r="D1" s="27"/>
      <c r="E1" s="27"/>
      <c r="F1" s="27"/>
      <c r="G1" s="27"/>
    </row>
    <row r="2" spans="1:7" x14ac:dyDescent="0.3">
      <c r="A2" s="27" t="s">
        <v>675</v>
      </c>
      <c r="B2" s="27"/>
      <c r="C2" s="27"/>
      <c r="D2" s="27"/>
      <c r="E2" s="27"/>
      <c r="F2" s="27"/>
      <c r="G2" s="27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234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35" t="s">
        <v>21</v>
      </c>
      <c r="B10" s="36"/>
      <c r="C10" s="36"/>
      <c r="D10" s="36"/>
      <c r="E10" s="36"/>
      <c r="F10" s="36"/>
      <c r="G10" s="37"/>
    </row>
    <row r="11" spans="1:7" ht="31.2" x14ac:dyDescent="0.3">
      <c r="A11" s="6">
        <v>1</v>
      </c>
      <c r="B11" s="9" t="s">
        <v>235</v>
      </c>
      <c r="C11" s="7">
        <v>2.12</v>
      </c>
      <c r="D11" s="6" t="s">
        <v>22</v>
      </c>
      <c r="E11" s="8" t="s">
        <v>16</v>
      </c>
      <c r="F11" s="6" t="s">
        <v>18</v>
      </c>
      <c r="G11" s="6" t="s">
        <v>18</v>
      </c>
    </row>
    <row r="12" spans="1:7" x14ac:dyDescent="0.3">
      <c r="A12" s="14">
        <v>2</v>
      </c>
      <c r="B12" s="23" t="s">
        <v>236</v>
      </c>
      <c r="C12" s="15">
        <v>0.65</v>
      </c>
      <c r="D12" s="14" t="s">
        <v>15</v>
      </c>
      <c r="E12" s="24" t="s">
        <v>666</v>
      </c>
      <c r="F12" s="14" t="s">
        <v>19</v>
      </c>
      <c r="G12" s="14" t="s">
        <v>19</v>
      </c>
    </row>
    <row r="13" spans="1:7" x14ac:dyDescent="0.3">
      <c r="A13" s="14">
        <v>3</v>
      </c>
      <c r="B13" s="23" t="s">
        <v>237</v>
      </c>
      <c r="C13" s="15">
        <v>1.02</v>
      </c>
      <c r="D13" s="14" t="s">
        <v>15</v>
      </c>
      <c r="E13" s="24" t="s">
        <v>666</v>
      </c>
      <c r="F13" s="14" t="s">
        <v>19</v>
      </c>
      <c r="G13" s="14" t="s">
        <v>19</v>
      </c>
    </row>
    <row r="14" spans="1:7" ht="31.2" x14ac:dyDescent="0.3">
      <c r="A14" s="6">
        <v>4</v>
      </c>
      <c r="B14" s="9" t="s">
        <v>238</v>
      </c>
      <c r="C14" s="7">
        <v>1.18</v>
      </c>
      <c r="D14" s="6" t="s">
        <v>15</v>
      </c>
      <c r="E14" s="8" t="s">
        <v>16</v>
      </c>
      <c r="F14" s="6" t="s">
        <v>18</v>
      </c>
      <c r="G14" s="6" t="s">
        <v>18</v>
      </c>
    </row>
    <row r="15" spans="1:7" x14ac:dyDescent="0.3">
      <c r="A15" s="35" t="s">
        <v>13</v>
      </c>
      <c r="B15" s="36"/>
      <c r="C15" s="36"/>
      <c r="D15" s="36"/>
      <c r="E15" s="36"/>
      <c r="F15" s="36"/>
      <c r="G15" s="37"/>
    </row>
    <row r="16" spans="1:7" ht="31.2" x14ac:dyDescent="0.3">
      <c r="A16" s="6">
        <v>5</v>
      </c>
      <c r="B16" s="9" t="s">
        <v>239</v>
      </c>
      <c r="C16" s="7">
        <v>2.81</v>
      </c>
      <c r="D16" s="6" t="s">
        <v>22</v>
      </c>
      <c r="E16" s="8" t="s">
        <v>16</v>
      </c>
      <c r="F16" s="6" t="s">
        <v>18</v>
      </c>
      <c r="G16" s="6" t="s">
        <v>18</v>
      </c>
    </row>
    <row r="17" spans="1:7" ht="31.2" x14ac:dyDescent="0.3">
      <c r="A17" s="6">
        <v>6</v>
      </c>
      <c r="B17" s="9" t="s">
        <v>240</v>
      </c>
      <c r="C17" s="7">
        <v>2.66</v>
      </c>
      <c r="D17" s="6" t="s">
        <v>22</v>
      </c>
      <c r="E17" s="8" t="s">
        <v>16</v>
      </c>
      <c r="F17" s="6" t="s">
        <v>18</v>
      </c>
      <c r="G17" s="6" t="s">
        <v>18</v>
      </c>
    </row>
    <row r="18" spans="1:7" ht="31.2" x14ac:dyDescent="0.3">
      <c r="A18" s="14">
        <v>7</v>
      </c>
      <c r="B18" s="23" t="s">
        <v>683</v>
      </c>
      <c r="C18" s="15">
        <v>0.97</v>
      </c>
      <c r="D18" s="14" t="s">
        <v>662</v>
      </c>
      <c r="E18" s="24" t="s">
        <v>16</v>
      </c>
      <c r="F18" s="14" t="s">
        <v>18</v>
      </c>
      <c r="G18" s="14" t="s">
        <v>18</v>
      </c>
    </row>
    <row r="19" spans="1:7" x14ac:dyDescent="0.3">
      <c r="A19" s="14">
        <v>8</v>
      </c>
      <c r="B19" s="23" t="s">
        <v>682</v>
      </c>
      <c r="C19" s="15">
        <v>0.44</v>
      </c>
      <c r="D19" s="14" t="s">
        <v>662</v>
      </c>
      <c r="E19" s="24" t="s">
        <v>666</v>
      </c>
      <c r="F19" s="14" t="s">
        <v>19</v>
      </c>
      <c r="G19" s="14" t="s">
        <v>19</v>
      </c>
    </row>
    <row r="20" spans="1:7" x14ac:dyDescent="0.3">
      <c r="A20" s="14">
        <v>9</v>
      </c>
      <c r="B20" s="23" t="s">
        <v>241</v>
      </c>
      <c r="C20" s="15">
        <v>0.25</v>
      </c>
      <c r="D20" s="14" t="s">
        <v>22</v>
      </c>
      <c r="E20" s="24" t="s">
        <v>666</v>
      </c>
      <c r="F20" s="14" t="s">
        <v>19</v>
      </c>
      <c r="G20" s="14" t="s">
        <v>19</v>
      </c>
    </row>
    <row r="21" spans="1:7" ht="31.2" x14ac:dyDescent="0.3">
      <c r="A21" s="6">
        <v>10</v>
      </c>
      <c r="B21" s="9" t="s">
        <v>242</v>
      </c>
      <c r="C21" s="7">
        <v>2.94</v>
      </c>
      <c r="D21" s="6" t="s">
        <v>22</v>
      </c>
      <c r="E21" s="8" t="s">
        <v>16</v>
      </c>
      <c r="F21" s="6" t="s">
        <v>18</v>
      </c>
      <c r="G21" s="6" t="s">
        <v>18</v>
      </c>
    </row>
    <row r="22" spans="1:7" ht="31.2" x14ac:dyDescent="0.3">
      <c r="A22" s="6">
        <v>11</v>
      </c>
      <c r="B22" s="9" t="s">
        <v>243</v>
      </c>
      <c r="C22" s="7">
        <v>2.31</v>
      </c>
      <c r="D22" s="6" t="s">
        <v>22</v>
      </c>
      <c r="E22" s="8" t="s">
        <v>16</v>
      </c>
      <c r="F22" s="6" t="s">
        <v>18</v>
      </c>
      <c r="G22" s="6" t="s">
        <v>18</v>
      </c>
    </row>
    <row r="23" spans="1:7" ht="31.2" x14ac:dyDescent="0.3">
      <c r="A23" s="6">
        <v>12</v>
      </c>
      <c r="B23" s="13" t="s">
        <v>244</v>
      </c>
      <c r="C23" s="7">
        <v>1.83</v>
      </c>
      <c r="D23" s="6" t="s">
        <v>22</v>
      </c>
      <c r="E23" s="8" t="s">
        <v>16</v>
      </c>
      <c r="F23" s="6" t="s">
        <v>18</v>
      </c>
      <c r="G23" s="6" t="s">
        <v>18</v>
      </c>
    </row>
    <row r="24" spans="1:7" ht="31.2" x14ac:dyDescent="0.3">
      <c r="A24" s="6">
        <v>13</v>
      </c>
      <c r="B24" s="13" t="s">
        <v>245</v>
      </c>
      <c r="C24" s="7">
        <v>0.57999999999999996</v>
      </c>
      <c r="D24" s="6" t="s">
        <v>25</v>
      </c>
      <c r="E24" s="8" t="s">
        <v>16</v>
      </c>
      <c r="F24" s="6" t="s">
        <v>18</v>
      </c>
      <c r="G24" s="6" t="s">
        <v>18</v>
      </c>
    </row>
    <row r="25" spans="1:7" ht="31.2" x14ac:dyDescent="0.3">
      <c r="A25" s="6">
        <v>14</v>
      </c>
      <c r="B25" s="9" t="s">
        <v>246</v>
      </c>
      <c r="C25" s="7">
        <v>1.19</v>
      </c>
      <c r="D25" s="6" t="s">
        <v>22</v>
      </c>
      <c r="E25" s="8" t="s">
        <v>16</v>
      </c>
      <c r="F25" s="6" t="s">
        <v>18</v>
      </c>
      <c r="G25" s="6" t="s">
        <v>18</v>
      </c>
    </row>
    <row r="26" spans="1:7" ht="31.2" x14ac:dyDescent="0.3">
      <c r="A26" s="6">
        <v>15</v>
      </c>
      <c r="B26" s="9" t="s">
        <v>247</v>
      </c>
      <c r="C26" s="7">
        <v>0.28000000000000003</v>
      </c>
      <c r="D26" s="6" t="s">
        <v>22</v>
      </c>
      <c r="E26" s="8" t="s">
        <v>16</v>
      </c>
      <c r="F26" s="6" t="s">
        <v>18</v>
      </c>
      <c r="G26" s="6" t="s">
        <v>18</v>
      </c>
    </row>
    <row r="27" spans="1:7" ht="31.2" x14ac:dyDescent="0.3">
      <c r="A27" s="6">
        <v>16</v>
      </c>
      <c r="B27" s="13" t="s">
        <v>248</v>
      </c>
      <c r="C27" s="7">
        <v>0.26</v>
      </c>
      <c r="D27" s="6" t="s">
        <v>22</v>
      </c>
      <c r="E27" s="8" t="s">
        <v>16</v>
      </c>
      <c r="F27" s="6" t="s">
        <v>18</v>
      </c>
      <c r="G27" s="6" t="s">
        <v>18</v>
      </c>
    </row>
    <row r="28" spans="1:7" ht="31.2" x14ac:dyDescent="0.3">
      <c r="A28" s="6">
        <v>17</v>
      </c>
      <c r="B28" s="9" t="s">
        <v>249</v>
      </c>
      <c r="C28" s="7">
        <v>0.5</v>
      </c>
      <c r="D28" s="6" t="s">
        <v>22</v>
      </c>
      <c r="E28" s="8" t="s">
        <v>16</v>
      </c>
      <c r="F28" s="6" t="s">
        <v>18</v>
      </c>
      <c r="G28" s="6" t="s">
        <v>18</v>
      </c>
    </row>
    <row r="29" spans="1:7" ht="31.2" x14ac:dyDescent="0.3">
      <c r="A29" s="6">
        <v>18</v>
      </c>
      <c r="B29" s="9" t="s">
        <v>250</v>
      </c>
      <c r="C29" s="7">
        <v>2.87</v>
      </c>
      <c r="D29" s="6" t="s">
        <v>22</v>
      </c>
      <c r="E29" s="8" t="s">
        <v>16</v>
      </c>
      <c r="F29" s="6" t="s">
        <v>18</v>
      </c>
      <c r="G29" s="6" t="s">
        <v>18</v>
      </c>
    </row>
    <row r="30" spans="1:7" ht="31.2" x14ac:dyDescent="0.3">
      <c r="A30" s="6">
        <v>19</v>
      </c>
      <c r="B30" s="9" t="s">
        <v>251</v>
      </c>
      <c r="C30" s="7">
        <v>1.75</v>
      </c>
      <c r="D30" s="6" t="s">
        <v>22</v>
      </c>
      <c r="E30" s="8" t="s">
        <v>16</v>
      </c>
      <c r="F30" s="6" t="s">
        <v>18</v>
      </c>
      <c r="G30" s="6" t="s">
        <v>18</v>
      </c>
    </row>
    <row r="31" spans="1:7" ht="31.2" x14ac:dyDescent="0.3">
      <c r="A31" s="6">
        <v>20</v>
      </c>
      <c r="B31" s="9" t="s">
        <v>252</v>
      </c>
      <c r="C31" s="7">
        <v>2.5</v>
      </c>
      <c r="D31" s="6" t="s">
        <v>22</v>
      </c>
      <c r="E31" s="8" t="s">
        <v>16</v>
      </c>
      <c r="F31" s="6" t="s">
        <v>18</v>
      </c>
      <c r="G31" s="6" t="s">
        <v>18</v>
      </c>
    </row>
    <row r="32" spans="1:7" ht="31.2" x14ac:dyDescent="0.3">
      <c r="A32" s="6">
        <v>21</v>
      </c>
      <c r="B32" s="9" t="s">
        <v>253</v>
      </c>
      <c r="C32" s="7">
        <v>2.21</v>
      </c>
      <c r="D32" s="6" t="s">
        <v>22</v>
      </c>
      <c r="E32" s="8" t="s">
        <v>16</v>
      </c>
      <c r="F32" s="6" t="s">
        <v>18</v>
      </c>
      <c r="G32" s="6" t="s">
        <v>18</v>
      </c>
    </row>
    <row r="33" spans="1:7" ht="31.2" x14ac:dyDescent="0.3">
      <c r="A33" s="6">
        <v>22</v>
      </c>
      <c r="B33" s="9" t="s">
        <v>254</v>
      </c>
      <c r="C33" s="7">
        <v>2.0299999999999998</v>
      </c>
      <c r="D33" s="6" t="s">
        <v>22</v>
      </c>
      <c r="E33" s="8" t="s">
        <v>16</v>
      </c>
      <c r="F33" s="6" t="s">
        <v>18</v>
      </c>
      <c r="G33" s="6" t="s">
        <v>18</v>
      </c>
    </row>
    <row r="34" spans="1:7" ht="31.2" x14ac:dyDescent="0.3">
      <c r="A34" s="6">
        <v>23</v>
      </c>
      <c r="B34" s="9" t="s">
        <v>255</v>
      </c>
      <c r="C34" s="7">
        <v>2.87</v>
      </c>
      <c r="D34" s="6" t="s">
        <v>22</v>
      </c>
      <c r="E34" s="8" t="s">
        <v>16</v>
      </c>
      <c r="F34" s="6" t="s">
        <v>18</v>
      </c>
      <c r="G34" s="6" t="s">
        <v>18</v>
      </c>
    </row>
    <row r="35" spans="1:7" x14ac:dyDescent="0.3">
      <c r="A35" s="38" t="s">
        <v>41</v>
      </c>
      <c r="B35" s="39"/>
      <c r="C35" s="39"/>
      <c r="D35" s="39"/>
      <c r="E35" s="39"/>
      <c r="F35" s="39"/>
      <c r="G35" s="40"/>
    </row>
    <row r="36" spans="1:7" ht="31.2" x14ac:dyDescent="0.3">
      <c r="A36" s="6">
        <v>24</v>
      </c>
      <c r="B36" s="9" t="s">
        <v>256</v>
      </c>
      <c r="C36" s="7">
        <v>1.63</v>
      </c>
      <c r="D36" s="6" t="s">
        <v>22</v>
      </c>
      <c r="E36" s="8" t="s">
        <v>16</v>
      </c>
      <c r="F36" s="6" t="s">
        <v>18</v>
      </c>
      <c r="G36" s="6" t="s">
        <v>18</v>
      </c>
    </row>
    <row r="37" spans="1:7" ht="31.2" x14ac:dyDescent="0.3">
      <c r="A37" s="6">
        <v>25</v>
      </c>
      <c r="B37" s="9" t="s">
        <v>257</v>
      </c>
      <c r="C37" s="7">
        <v>0.25</v>
      </c>
      <c r="D37" s="6" t="s">
        <v>22</v>
      </c>
      <c r="E37" s="8" t="s">
        <v>16</v>
      </c>
      <c r="F37" s="6" t="s">
        <v>18</v>
      </c>
      <c r="G37" s="6" t="s">
        <v>18</v>
      </c>
    </row>
    <row r="38" spans="1:7" ht="31.2" x14ac:dyDescent="0.3">
      <c r="A38" s="6">
        <v>26</v>
      </c>
      <c r="B38" s="9" t="s">
        <v>258</v>
      </c>
      <c r="C38" s="7">
        <v>0.76</v>
      </c>
      <c r="D38" s="6" t="s">
        <v>22</v>
      </c>
      <c r="E38" s="8" t="s">
        <v>16</v>
      </c>
      <c r="F38" s="6" t="s">
        <v>18</v>
      </c>
      <c r="G38" s="6" t="s">
        <v>18</v>
      </c>
    </row>
    <row r="39" spans="1:7" ht="31.2" x14ac:dyDescent="0.3">
      <c r="A39" s="6">
        <v>27</v>
      </c>
      <c r="B39" s="13" t="s">
        <v>259</v>
      </c>
      <c r="C39" s="7">
        <v>0.11</v>
      </c>
      <c r="D39" s="6" t="s">
        <v>22</v>
      </c>
      <c r="E39" s="8" t="s">
        <v>16</v>
      </c>
      <c r="F39" s="6" t="s">
        <v>18</v>
      </c>
      <c r="G39" s="6" t="s">
        <v>18</v>
      </c>
    </row>
    <row r="40" spans="1:7" ht="31.2" x14ac:dyDescent="0.3">
      <c r="A40" s="6">
        <v>28</v>
      </c>
      <c r="B40" s="9" t="s">
        <v>260</v>
      </c>
      <c r="C40" s="7">
        <v>0.8</v>
      </c>
      <c r="D40" s="6" t="s">
        <v>22</v>
      </c>
      <c r="E40" s="8" t="s">
        <v>16</v>
      </c>
      <c r="F40" s="6" t="s">
        <v>18</v>
      </c>
      <c r="G40" s="6" t="s">
        <v>18</v>
      </c>
    </row>
    <row r="41" spans="1:7" ht="31.2" x14ac:dyDescent="0.3">
      <c r="A41" s="6">
        <v>29</v>
      </c>
      <c r="B41" s="9"/>
      <c r="C41" s="7">
        <v>1.71</v>
      </c>
      <c r="D41" s="6" t="s">
        <v>22</v>
      </c>
      <c r="E41" s="8" t="s">
        <v>16</v>
      </c>
      <c r="F41" s="6" t="s">
        <v>18</v>
      </c>
      <c r="G41" s="6" t="s">
        <v>18</v>
      </c>
    </row>
    <row r="42" spans="1:7" ht="31.2" x14ac:dyDescent="0.3">
      <c r="A42" s="6">
        <v>30</v>
      </c>
      <c r="B42" s="9" t="s">
        <v>261</v>
      </c>
      <c r="C42" s="7">
        <v>0.33</v>
      </c>
      <c r="D42" s="6" t="s">
        <v>22</v>
      </c>
      <c r="E42" s="8" t="s">
        <v>16</v>
      </c>
      <c r="F42" s="6" t="s">
        <v>18</v>
      </c>
      <c r="G42" s="6" t="s">
        <v>18</v>
      </c>
    </row>
    <row r="43" spans="1:7" ht="31.2" x14ac:dyDescent="0.3">
      <c r="A43" s="6">
        <v>31</v>
      </c>
      <c r="B43" s="9" t="s">
        <v>262</v>
      </c>
      <c r="C43" s="7">
        <v>2.4700000000000002</v>
      </c>
      <c r="D43" s="6" t="s">
        <v>22</v>
      </c>
      <c r="E43" s="8" t="s">
        <v>16</v>
      </c>
      <c r="F43" s="6" t="s">
        <v>18</v>
      </c>
      <c r="G43" s="6" t="s">
        <v>18</v>
      </c>
    </row>
    <row r="44" spans="1:7" ht="15.6" customHeight="1" x14ac:dyDescent="0.3">
      <c r="A44" s="41" t="s">
        <v>665</v>
      </c>
      <c r="B44" s="41"/>
      <c r="C44" s="41"/>
      <c r="D44" s="41"/>
      <c r="E44" s="41"/>
      <c r="F44" s="7">
        <f>SUM(C12:C13,C19:C20)</f>
        <v>2.36</v>
      </c>
      <c r="G44" s="7">
        <f>F44</f>
        <v>2.36</v>
      </c>
    </row>
    <row r="45" spans="1:7" x14ac:dyDescent="0.3">
      <c r="A45" s="41" t="s">
        <v>49</v>
      </c>
      <c r="B45" s="41"/>
      <c r="C45" s="41"/>
      <c r="D45" s="41"/>
      <c r="E45" s="41"/>
      <c r="F45" s="7">
        <f>SUM(C11,C14,C16:C18,C21:C34,C36:C43)</f>
        <v>41.92</v>
      </c>
      <c r="G45" s="7">
        <f>F45</f>
        <v>41.92</v>
      </c>
    </row>
    <row r="46" spans="1:7" x14ac:dyDescent="0.3">
      <c r="A46" s="41" t="s">
        <v>50</v>
      </c>
      <c r="B46" s="41"/>
      <c r="C46" s="41"/>
      <c r="D46" s="41"/>
      <c r="E46" s="41"/>
      <c r="F46" s="7">
        <f>SUM(F44:F45)</f>
        <v>44.28</v>
      </c>
      <c r="G46" s="7">
        <f>F46</f>
        <v>44.28</v>
      </c>
    </row>
  </sheetData>
  <mergeCells count="16">
    <mergeCell ref="A10:G10"/>
    <mergeCell ref="A15:G15"/>
    <mergeCell ref="A35:G35"/>
    <mergeCell ref="A45:E45"/>
    <mergeCell ref="A46:E46"/>
    <mergeCell ref="A44:E44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AFC16-A695-4F95-B1D8-4BB19E814C94}">
  <dimension ref="A1:G40"/>
  <sheetViews>
    <sheetView workbookViewId="0">
      <selection activeCell="G41" sqref="G41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629</v>
      </c>
      <c r="B1" s="27"/>
      <c r="C1" s="27"/>
      <c r="D1" s="27"/>
      <c r="E1" s="27"/>
      <c r="F1" s="27"/>
      <c r="G1" s="27"/>
    </row>
    <row r="2" spans="1:7" x14ac:dyDescent="0.3">
      <c r="A2" s="27" t="s">
        <v>676</v>
      </c>
      <c r="B2" s="27"/>
      <c r="C2" s="27"/>
      <c r="D2" s="27"/>
      <c r="E2" s="27"/>
      <c r="F2" s="27"/>
      <c r="G2" s="27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263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35" t="s">
        <v>21</v>
      </c>
      <c r="B10" s="36"/>
      <c r="C10" s="36"/>
      <c r="D10" s="36"/>
      <c r="E10" s="36"/>
      <c r="F10" s="36"/>
      <c r="G10" s="37"/>
    </row>
    <row r="11" spans="1:7" ht="31.2" x14ac:dyDescent="0.3">
      <c r="A11" s="6">
        <v>1</v>
      </c>
      <c r="B11" s="9" t="s">
        <v>264</v>
      </c>
      <c r="C11" s="7">
        <v>2.68</v>
      </c>
      <c r="D11" s="6" t="s">
        <v>22</v>
      </c>
      <c r="E11" s="8" t="s">
        <v>16</v>
      </c>
      <c r="F11" s="6" t="s">
        <v>18</v>
      </c>
      <c r="G11" s="6" t="s">
        <v>18</v>
      </c>
    </row>
    <row r="12" spans="1:7" x14ac:dyDescent="0.3">
      <c r="A12" s="35" t="s">
        <v>13</v>
      </c>
      <c r="B12" s="36"/>
      <c r="C12" s="36"/>
      <c r="D12" s="36"/>
      <c r="E12" s="36"/>
      <c r="F12" s="36"/>
      <c r="G12" s="37"/>
    </row>
    <row r="13" spans="1:7" x14ac:dyDescent="0.3">
      <c r="A13" s="14">
        <v>2</v>
      </c>
      <c r="B13" s="23" t="s">
        <v>265</v>
      </c>
      <c r="C13" s="15">
        <v>5.78</v>
      </c>
      <c r="D13" s="14" t="s">
        <v>22</v>
      </c>
      <c r="E13" s="24" t="s">
        <v>668</v>
      </c>
      <c r="F13" s="14" t="s">
        <v>19</v>
      </c>
      <c r="G13" s="14" t="s">
        <v>19</v>
      </c>
    </row>
    <row r="14" spans="1:7" x14ac:dyDescent="0.3">
      <c r="A14" s="14">
        <v>3</v>
      </c>
      <c r="B14" s="23" t="s">
        <v>266</v>
      </c>
      <c r="C14" s="15">
        <v>1.0900000000000001</v>
      </c>
      <c r="D14" s="14" t="s">
        <v>22</v>
      </c>
      <c r="E14" s="24" t="s">
        <v>668</v>
      </c>
      <c r="F14" s="14" t="s">
        <v>19</v>
      </c>
      <c r="G14" s="14" t="s">
        <v>19</v>
      </c>
    </row>
    <row r="15" spans="1:7" x14ac:dyDescent="0.3">
      <c r="A15" s="14">
        <v>4</v>
      </c>
      <c r="B15" s="23" t="s">
        <v>267</v>
      </c>
      <c r="C15" s="15">
        <v>3.38</v>
      </c>
      <c r="D15" s="14" t="s">
        <v>22</v>
      </c>
      <c r="E15" s="24" t="s">
        <v>668</v>
      </c>
      <c r="F15" s="14" t="s">
        <v>19</v>
      </c>
      <c r="G15" s="14" t="s">
        <v>19</v>
      </c>
    </row>
    <row r="16" spans="1:7" ht="31.2" x14ac:dyDescent="0.3">
      <c r="A16" s="6">
        <v>5</v>
      </c>
      <c r="B16" s="9" t="s">
        <v>268</v>
      </c>
      <c r="C16" s="7">
        <v>0.72</v>
      </c>
      <c r="D16" s="6" t="s">
        <v>22</v>
      </c>
      <c r="E16" s="8" t="s">
        <v>16</v>
      </c>
      <c r="F16" s="6" t="s">
        <v>18</v>
      </c>
      <c r="G16" s="6" t="s">
        <v>18</v>
      </c>
    </row>
    <row r="17" spans="1:7" ht="31.2" x14ac:dyDescent="0.3">
      <c r="A17" s="6">
        <v>6</v>
      </c>
      <c r="B17" s="9" t="s">
        <v>269</v>
      </c>
      <c r="C17" s="7">
        <v>2.93</v>
      </c>
      <c r="D17" s="6" t="s">
        <v>22</v>
      </c>
      <c r="E17" s="8" t="s">
        <v>16</v>
      </c>
      <c r="F17" s="6" t="s">
        <v>18</v>
      </c>
      <c r="G17" s="6" t="s">
        <v>18</v>
      </c>
    </row>
    <row r="18" spans="1:7" ht="31.2" x14ac:dyDescent="0.3">
      <c r="A18" s="6">
        <v>7</v>
      </c>
      <c r="B18" s="9" t="s">
        <v>270</v>
      </c>
      <c r="C18" s="7">
        <v>1.17</v>
      </c>
      <c r="D18" s="6" t="s">
        <v>22</v>
      </c>
      <c r="E18" s="8" t="s">
        <v>16</v>
      </c>
      <c r="F18" s="6" t="s">
        <v>18</v>
      </c>
      <c r="G18" s="6" t="s">
        <v>18</v>
      </c>
    </row>
    <row r="19" spans="1:7" ht="31.2" x14ac:dyDescent="0.3">
      <c r="A19" s="6">
        <v>8</v>
      </c>
      <c r="B19" s="13" t="s">
        <v>271</v>
      </c>
      <c r="C19" s="7">
        <v>0.19</v>
      </c>
      <c r="D19" s="6" t="s">
        <v>15</v>
      </c>
      <c r="E19" s="8" t="s">
        <v>16</v>
      </c>
      <c r="F19" s="6" t="s">
        <v>18</v>
      </c>
      <c r="G19" s="6" t="s">
        <v>18</v>
      </c>
    </row>
    <row r="20" spans="1:7" ht="31.2" x14ac:dyDescent="0.3">
      <c r="A20" s="6">
        <v>9</v>
      </c>
      <c r="B20" s="13" t="s">
        <v>272</v>
      </c>
      <c r="C20" s="7">
        <v>0.16</v>
      </c>
      <c r="D20" s="6" t="s">
        <v>15</v>
      </c>
      <c r="E20" s="8" t="s">
        <v>16</v>
      </c>
      <c r="F20" s="6" t="s">
        <v>18</v>
      </c>
      <c r="G20" s="6" t="s">
        <v>18</v>
      </c>
    </row>
    <row r="21" spans="1:7" ht="31.2" x14ac:dyDescent="0.3">
      <c r="A21" s="6">
        <v>10</v>
      </c>
      <c r="B21" s="9" t="s">
        <v>273</v>
      </c>
      <c r="C21" s="16">
        <v>0.14000000000000001</v>
      </c>
      <c r="D21" s="6" t="s">
        <v>22</v>
      </c>
      <c r="E21" s="8" t="s">
        <v>16</v>
      </c>
      <c r="F21" s="6" t="s">
        <v>18</v>
      </c>
      <c r="G21" s="6" t="s">
        <v>18</v>
      </c>
    </row>
    <row r="22" spans="1:7" ht="31.2" x14ac:dyDescent="0.3">
      <c r="A22" s="6">
        <v>11</v>
      </c>
      <c r="B22" s="9" t="s">
        <v>274</v>
      </c>
      <c r="C22" s="7">
        <v>0.85</v>
      </c>
      <c r="D22" s="6" t="s">
        <v>25</v>
      </c>
      <c r="E22" s="8" t="s">
        <v>16</v>
      </c>
      <c r="F22" s="6" t="s">
        <v>18</v>
      </c>
      <c r="G22" s="6" t="s">
        <v>18</v>
      </c>
    </row>
    <row r="23" spans="1:7" ht="31.2" x14ac:dyDescent="0.3">
      <c r="A23" s="6">
        <v>12</v>
      </c>
      <c r="B23" s="13" t="s">
        <v>275</v>
      </c>
      <c r="C23" s="7">
        <v>3.03</v>
      </c>
      <c r="D23" s="6" t="s">
        <v>22</v>
      </c>
      <c r="E23" s="8" t="s">
        <v>16</v>
      </c>
      <c r="F23" s="6" t="s">
        <v>18</v>
      </c>
      <c r="G23" s="6" t="s">
        <v>18</v>
      </c>
    </row>
    <row r="24" spans="1:7" ht="31.2" x14ac:dyDescent="0.3">
      <c r="A24" s="6">
        <v>13</v>
      </c>
      <c r="B24" s="9" t="s">
        <v>276</v>
      </c>
      <c r="C24" s="7">
        <v>2.4300000000000002</v>
      </c>
      <c r="D24" s="6" t="s">
        <v>22</v>
      </c>
      <c r="E24" s="8" t="s">
        <v>16</v>
      </c>
      <c r="F24" s="6" t="s">
        <v>18</v>
      </c>
      <c r="G24" s="6" t="s">
        <v>18</v>
      </c>
    </row>
    <row r="25" spans="1:7" x14ac:dyDescent="0.3">
      <c r="A25" s="38" t="s">
        <v>41</v>
      </c>
      <c r="B25" s="39"/>
      <c r="C25" s="39"/>
      <c r="D25" s="39"/>
      <c r="E25" s="39"/>
      <c r="F25" s="39"/>
      <c r="G25" s="40"/>
    </row>
    <row r="26" spans="1:7" x14ac:dyDescent="0.3">
      <c r="A26" s="14">
        <v>14</v>
      </c>
      <c r="B26" s="23" t="s">
        <v>277</v>
      </c>
      <c r="C26" s="15">
        <v>1.36</v>
      </c>
      <c r="D26" s="14" t="s">
        <v>22</v>
      </c>
      <c r="E26" s="24" t="s">
        <v>668</v>
      </c>
      <c r="F26" s="14" t="s">
        <v>19</v>
      </c>
      <c r="G26" s="14" t="s">
        <v>19</v>
      </c>
    </row>
    <row r="27" spans="1:7" ht="31.2" x14ac:dyDescent="0.3">
      <c r="A27" s="6">
        <v>15</v>
      </c>
      <c r="B27" s="9" t="s">
        <v>278</v>
      </c>
      <c r="C27" s="7">
        <v>0.28999999999999998</v>
      </c>
      <c r="D27" s="6" t="s">
        <v>22</v>
      </c>
      <c r="E27" s="8" t="s">
        <v>16</v>
      </c>
      <c r="F27" s="6" t="s">
        <v>18</v>
      </c>
      <c r="G27" s="6" t="s">
        <v>18</v>
      </c>
    </row>
    <row r="28" spans="1:7" ht="31.2" x14ac:dyDescent="0.3">
      <c r="A28" s="6">
        <v>16</v>
      </c>
      <c r="B28" s="9" t="s">
        <v>279</v>
      </c>
      <c r="C28" s="7">
        <v>0.27</v>
      </c>
      <c r="D28" s="6" t="s">
        <v>22</v>
      </c>
      <c r="E28" s="8" t="s">
        <v>16</v>
      </c>
      <c r="F28" s="6" t="s">
        <v>18</v>
      </c>
      <c r="G28" s="6" t="s">
        <v>18</v>
      </c>
    </row>
    <row r="29" spans="1:7" ht="31.2" x14ac:dyDescent="0.3">
      <c r="A29" s="6">
        <v>17</v>
      </c>
      <c r="B29" s="13" t="s">
        <v>280</v>
      </c>
      <c r="C29" s="7">
        <v>0.54</v>
      </c>
      <c r="D29" s="6" t="s">
        <v>22</v>
      </c>
      <c r="E29" s="8" t="s">
        <v>16</v>
      </c>
      <c r="F29" s="6" t="s">
        <v>18</v>
      </c>
      <c r="G29" s="6" t="s">
        <v>18</v>
      </c>
    </row>
    <row r="30" spans="1:7" ht="31.2" x14ac:dyDescent="0.3">
      <c r="A30" s="6">
        <v>18</v>
      </c>
      <c r="B30" s="9" t="s">
        <v>281</v>
      </c>
      <c r="C30" s="7">
        <v>0.08</v>
      </c>
      <c r="D30" s="6" t="s">
        <v>22</v>
      </c>
      <c r="E30" s="8" t="s">
        <v>16</v>
      </c>
      <c r="F30" s="6" t="s">
        <v>18</v>
      </c>
      <c r="G30" s="6" t="s">
        <v>18</v>
      </c>
    </row>
    <row r="31" spans="1:7" ht="31.2" x14ac:dyDescent="0.3">
      <c r="A31" s="6">
        <v>19</v>
      </c>
      <c r="B31" s="9" t="s">
        <v>282</v>
      </c>
      <c r="C31" s="7">
        <v>0.11</v>
      </c>
      <c r="D31" s="6" t="s">
        <v>22</v>
      </c>
      <c r="E31" s="8" t="s">
        <v>16</v>
      </c>
      <c r="F31" s="6" t="s">
        <v>18</v>
      </c>
      <c r="G31" s="6" t="s">
        <v>18</v>
      </c>
    </row>
    <row r="32" spans="1:7" ht="31.2" x14ac:dyDescent="0.3">
      <c r="A32" s="6">
        <v>20</v>
      </c>
      <c r="B32" s="9" t="s">
        <v>283</v>
      </c>
      <c r="C32" s="7">
        <v>0.25</v>
      </c>
      <c r="D32" s="6" t="s">
        <v>15</v>
      </c>
      <c r="E32" s="8" t="s">
        <v>16</v>
      </c>
      <c r="F32" s="6" t="s">
        <v>18</v>
      </c>
      <c r="G32" s="6" t="s">
        <v>18</v>
      </c>
    </row>
    <row r="33" spans="1:7" ht="31.2" x14ac:dyDescent="0.3">
      <c r="A33" s="6">
        <v>21</v>
      </c>
      <c r="B33" s="9" t="s">
        <v>284</v>
      </c>
      <c r="C33" s="7">
        <v>0.08</v>
      </c>
      <c r="D33" s="6" t="s">
        <v>22</v>
      </c>
      <c r="E33" s="8" t="s">
        <v>16</v>
      </c>
      <c r="F33" s="6" t="s">
        <v>18</v>
      </c>
      <c r="G33" s="6" t="s">
        <v>18</v>
      </c>
    </row>
    <row r="34" spans="1:7" ht="31.2" x14ac:dyDescent="0.3">
      <c r="A34" s="6">
        <v>22</v>
      </c>
      <c r="B34" s="9" t="s">
        <v>285</v>
      </c>
      <c r="C34" s="7">
        <v>0.2</v>
      </c>
      <c r="D34" s="6" t="s">
        <v>22</v>
      </c>
      <c r="E34" s="8" t="s">
        <v>16</v>
      </c>
      <c r="F34" s="6" t="s">
        <v>18</v>
      </c>
      <c r="G34" s="6" t="s">
        <v>18</v>
      </c>
    </row>
    <row r="35" spans="1:7" ht="31.2" x14ac:dyDescent="0.3">
      <c r="A35" s="6">
        <v>23</v>
      </c>
      <c r="B35" s="9" t="s">
        <v>286</v>
      </c>
      <c r="C35" s="7">
        <v>1.92</v>
      </c>
      <c r="D35" s="6" t="s">
        <v>22</v>
      </c>
      <c r="E35" s="8" t="s">
        <v>16</v>
      </c>
      <c r="F35" s="6" t="s">
        <v>18</v>
      </c>
      <c r="G35" s="6" t="s">
        <v>18</v>
      </c>
    </row>
    <row r="36" spans="1:7" ht="31.2" x14ac:dyDescent="0.3">
      <c r="A36" s="6">
        <v>24</v>
      </c>
      <c r="B36" s="9" t="s">
        <v>287</v>
      </c>
      <c r="C36" s="7">
        <v>0.36</v>
      </c>
      <c r="D36" s="6" t="s">
        <v>22</v>
      </c>
      <c r="E36" s="8" t="s">
        <v>16</v>
      </c>
      <c r="F36" s="6" t="s">
        <v>18</v>
      </c>
      <c r="G36" s="6" t="s">
        <v>18</v>
      </c>
    </row>
    <row r="37" spans="1:7" ht="31.2" x14ac:dyDescent="0.3">
      <c r="A37" s="6">
        <v>25</v>
      </c>
      <c r="B37" s="9" t="s">
        <v>288</v>
      </c>
      <c r="C37" s="7">
        <v>2.36</v>
      </c>
      <c r="D37" s="6" t="s">
        <v>22</v>
      </c>
      <c r="E37" s="8" t="s">
        <v>16</v>
      </c>
      <c r="F37" s="6" t="s">
        <v>18</v>
      </c>
      <c r="G37" s="6" t="s">
        <v>18</v>
      </c>
    </row>
    <row r="38" spans="1:7" x14ac:dyDescent="0.3">
      <c r="A38" s="41" t="s">
        <v>673</v>
      </c>
      <c r="B38" s="41"/>
      <c r="C38" s="41"/>
      <c r="D38" s="41"/>
      <c r="E38" s="41"/>
      <c r="F38" s="7">
        <f>SUM(C13:C15,C26)</f>
        <v>11.61</v>
      </c>
      <c r="G38" s="7">
        <f>F38</f>
        <v>11.61</v>
      </c>
    </row>
    <row r="39" spans="1:7" x14ac:dyDescent="0.3">
      <c r="A39" s="49" t="s">
        <v>672</v>
      </c>
      <c r="B39" s="50"/>
      <c r="C39" s="50"/>
      <c r="D39" s="50"/>
      <c r="E39" s="51"/>
      <c r="F39" s="7">
        <f>SUM(C11,C16:C24,C27:C37)</f>
        <v>20.759999999999998</v>
      </c>
      <c r="G39" s="7">
        <f>F39</f>
        <v>20.759999999999998</v>
      </c>
    </row>
    <row r="40" spans="1:7" x14ac:dyDescent="0.3">
      <c r="A40" s="41" t="s">
        <v>50</v>
      </c>
      <c r="B40" s="41"/>
      <c r="C40" s="41"/>
      <c r="D40" s="41"/>
      <c r="E40" s="41"/>
      <c r="F40" s="7">
        <f>SUM(F38:F39)</f>
        <v>32.369999999999997</v>
      </c>
      <c r="G40" s="7">
        <f>F40</f>
        <v>32.369999999999997</v>
      </c>
    </row>
  </sheetData>
  <mergeCells count="16">
    <mergeCell ref="A10:G10"/>
    <mergeCell ref="A12:G12"/>
    <mergeCell ref="A25:G25"/>
    <mergeCell ref="A38:E38"/>
    <mergeCell ref="A40:E40"/>
    <mergeCell ref="A39:E39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E54E-145C-434E-927F-92900D22C054}">
  <dimension ref="A1:G48"/>
  <sheetViews>
    <sheetView workbookViewId="0">
      <selection activeCell="J7" sqref="J7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630</v>
      </c>
      <c r="B1" s="27"/>
      <c r="C1" s="27"/>
      <c r="D1" s="27"/>
      <c r="E1" s="27"/>
      <c r="F1" s="27"/>
      <c r="G1" s="27"/>
    </row>
    <row r="2" spans="1:7" x14ac:dyDescent="0.3">
      <c r="A2" s="27" t="s">
        <v>676</v>
      </c>
      <c r="B2" s="27"/>
      <c r="C2" s="27"/>
      <c r="D2" s="27"/>
      <c r="E2" s="27"/>
      <c r="F2" s="27"/>
      <c r="G2" s="27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289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35" t="s">
        <v>21</v>
      </c>
      <c r="B10" s="36"/>
      <c r="C10" s="36"/>
      <c r="D10" s="36"/>
      <c r="E10" s="36"/>
      <c r="F10" s="36"/>
      <c r="G10" s="37"/>
    </row>
    <row r="11" spans="1:7" ht="31.2" x14ac:dyDescent="0.3">
      <c r="A11" s="6">
        <v>1</v>
      </c>
      <c r="B11" s="9" t="s">
        <v>290</v>
      </c>
      <c r="C11" s="7">
        <v>2.76</v>
      </c>
      <c r="D11" s="6" t="s">
        <v>25</v>
      </c>
      <c r="E11" s="8" t="s">
        <v>17</v>
      </c>
      <c r="F11" s="6" t="s">
        <v>19</v>
      </c>
      <c r="G11" s="6" t="s">
        <v>19</v>
      </c>
    </row>
    <row r="12" spans="1:7" ht="31.2" x14ac:dyDescent="0.3">
      <c r="A12" s="6">
        <v>2</v>
      </c>
      <c r="B12" s="13" t="s">
        <v>322</v>
      </c>
      <c r="C12" s="7">
        <v>1.43</v>
      </c>
      <c r="D12" s="6" t="s">
        <v>15</v>
      </c>
      <c r="E12" s="8" t="s">
        <v>17</v>
      </c>
      <c r="F12" s="6" t="s">
        <v>19</v>
      </c>
      <c r="G12" s="6" t="s">
        <v>19</v>
      </c>
    </row>
    <row r="13" spans="1:7" x14ac:dyDescent="0.3">
      <c r="A13" s="35" t="s">
        <v>13</v>
      </c>
      <c r="B13" s="36"/>
      <c r="C13" s="36"/>
      <c r="D13" s="36"/>
      <c r="E13" s="36"/>
      <c r="F13" s="36"/>
      <c r="G13" s="37"/>
    </row>
    <row r="14" spans="1:7" ht="31.2" x14ac:dyDescent="0.3">
      <c r="A14" s="6">
        <v>3</v>
      </c>
      <c r="B14" s="9" t="s">
        <v>291</v>
      </c>
      <c r="C14" s="7">
        <v>4.26</v>
      </c>
      <c r="D14" s="6" t="s">
        <v>22</v>
      </c>
      <c r="E14" s="8" t="s">
        <v>17</v>
      </c>
      <c r="F14" s="6" t="s">
        <v>19</v>
      </c>
      <c r="G14" s="6" t="s">
        <v>19</v>
      </c>
    </row>
    <row r="15" spans="1:7" ht="31.2" x14ac:dyDescent="0.3">
      <c r="A15" s="6">
        <v>4</v>
      </c>
      <c r="B15" s="9" t="s">
        <v>292</v>
      </c>
      <c r="C15" s="7">
        <v>4.17</v>
      </c>
      <c r="D15" s="6" t="s">
        <v>22</v>
      </c>
      <c r="E15" s="8" t="s">
        <v>17</v>
      </c>
      <c r="F15" s="6" t="s">
        <v>19</v>
      </c>
      <c r="G15" s="6" t="s">
        <v>19</v>
      </c>
    </row>
    <row r="16" spans="1:7" ht="31.2" x14ac:dyDescent="0.3">
      <c r="A16" s="6">
        <v>5</v>
      </c>
      <c r="B16" s="9" t="s">
        <v>293</v>
      </c>
      <c r="C16" s="7">
        <v>1.53</v>
      </c>
      <c r="D16" s="6" t="s">
        <v>22</v>
      </c>
      <c r="E16" s="8" t="s">
        <v>16</v>
      </c>
      <c r="F16" s="6" t="s">
        <v>18</v>
      </c>
      <c r="G16" s="6" t="s">
        <v>18</v>
      </c>
    </row>
    <row r="17" spans="1:7" ht="31.2" x14ac:dyDescent="0.3">
      <c r="A17" s="6">
        <v>6</v>
      </c>
      <c r="B17" s="13" t="s">
        <v>294</v>
      </c>
      <c r="C17" s="7">
        <v>7.69</v>
      </c>
      <c r="D17" s="6" t="s">
        <v>22</v>
      </c>
      <c r="E17" s="8" t="s">
        <v>17</v>
      </c>
      <c r="F17" s="6" t="s">
        <v>19</v>
      </c>
      <c r="G17" s="6" t="s">
        <v>19</v>
      </c>
    </row>
    <row r="18" spans="1:7" ht="31.2" x14ac:dyDescent="0.3">
      <c r="A18" s="6">
        <v>7</v>
      </c>
      <c r="B18" s="9" t="s">
        <v>295</v>
      </c>
      <c r="C18" s="7">
        <v>7.44</v>
      </c>
      <c r="D18" s="6" t="s">
        <v>22</v>
      </c>
      <c r="E18" s="8" t="s">
        <v>17</v>
      </c>
      <c r="F18" s="6" t="s">
        <v>19</v>
      </c>
      <c r="G18" s="6" t="s">
        <v>19</v>
      </c>
    </row>
    <row r="19" spans="1:7" ht="31.2" x14ac:dyDescent="0.3">
      <c r="A19" s="6">
        <v>8</v>
      </c>
      <c r="B19" s="13" t="s">
        <v>296</v>
      </c>
      <c r="C19" s="7">
        <v>1.95</v>
      </c>
      <c r="D19" s="6" t="s">
        <v>22</v>
      </c>
      <c r="E19" s="8" t="s">
        <v>17</v>
      </c>
      <c r="F19" s="6" t="s">
        <v>19</v>
      </c>
      <c r="G19" s="6" t="s">
        <v>19</v>
      </c>
    </row>
    <row r="20" spans="1:7" ht="31.2" x14ac:dyDescent="0.3">
      <c r="A20" s="6">
        <v>9</v>
      </c>
      <c r="B20" s="13" t="s">
        <v>297</v>
      </c>
      <c r="C20" s="7">
        <v>0.71</v>
      </c>
      <c r="D20" s="6" t="s">
        <v>25</v>
      </c>
      <c r="E20" s="8" t="s">
        <v>17</v>
      </c>
      <c r="F20" s="6" t="s">
        <v>19</v>
      </c>
      <c r="G20" s="6" t="s">
        <v>19</v>
      </c>
    </row>
    <row r="21" spans="1:7" ht="31.2" x14ac:dyDescent="0.3">
      <c r="A21" s="6">
        <v>10</v>
      </c>
      <c r="B21" s="13" t="s">
        <v>298</v>
      </c>
      <c r="C21" s="7">
        <v>0.77</v>
      </c>
      <c r="D21" s="6" t="s">
        <v>25</v>
      </c>
      <c r="E21" s="8" t="s">
        <v>17</v>
      </c>
      <c r="F21" s="6" t="s">
        <v>19</v>
      </c>
      <c r="G21" s="6" t="s">
        <v>19</v>
      </c>
    </row>
    <row r="22" spans="1:7" ht="31.2" x14ac:dyDescent="0.3">
      <c r="A22" s="6">
        <v>11</v>
      </c>
      <c r="B22" s="9" t="s">
        <v>299</v>
      </c>
      <c r="C22" s="16">
        <v>0.88</v>
      </c>
      <c r="D22" s="6" t="s">
        <v>22</v>
      </c>
      <c r="E22" s="8" t="s">
        <v>17</v>
      </c>
      <c r="F22" s="6" t="s">
        <v>19</v>
      </c>
      <c r="G22" s="6" t="s">
        <v>19</v>
      </c>
    </row>
    <row r="23" spans="1:7" ht="31.2" x14ac:dyDescent="0.3">
      <c r="A23" s="6">
        <v>12</v>
      </c>
      <c r="B23" s="13" t="s">
        <v>300</v>
      </c>
      <c r="C23" s="7">
        <v>3.08</v>
      </c>
      <c r="D23" s="6" t="s">
        <v>22</v>
      </c>
      <c r="E23" s="8" t="s">
        <v>17</v>
      </c>
      <c r="F23" s="6" t="s">
        <v>19</v>
      </c>
      <c r="G23" s="6" t="s">
        <v>19</v>
      </c>
    </row>
    <row r="24" spans="1:7" ht="31.2" x14ac:dyDescent="0.3">
      <c r="A24" s="6">
        <v>13</v>
      </c>
      <c r="B24" s="13" t="s">
        <v>301</v>
      </c>
      <c r="C24" s="7">
        <v>0.39</v>
      </c>
      <c r="D24" s="6" t="s">
        <v>22</v>
      </c>
      <c r="E24" s="8" t="s">
        <v>16</v>
      </c>
      <c r="F24" s="6" t="s">
        <v>18</v>
      </c>
      <c r="G24" s="6" t="s">
        <v>18</v>
      </c>
    </row>
    <row r="25" spans="1:7" ht="31.2" x14ac:dyDescent="0.3">
      <c r="A25" s="6">
        <v>14</v>
      </c>
      <c r="B25" s="13" t="s">
        <v>302</v>
      </c>
      <c r="C25" s="7">
        <v>5.09</v>
      </c>
      <c r="D25" s="6" t="s">
        <v>22</v>
      </c>
      <c r="E25" s="8" t="s">
        <v>16</v>
      </c>
      <c r="F25" s="6" t="s">
        <v>18</v>
      </c>
      <c r="G25" s="6" t="s">
        <v>18</v>
      </c>
    </row>
    <row r="26" spans="1:7" ht="31.2" x14ac:dyDescent="0.3">
      <c r="A26" s="6">
        <v>15</v>
      </c>
      <c r="B26" s="13" t="s">
        <v>303</v>
      </c>
      <c r="C26" s="7">
        <v>1.42</v>
      </c>
      <c r="D26" s="6" t="s">
        <v>22</v>
      </c>
      <c r="E26" s="8" t="s">
        <v>17</v>
      </c>
      <c r="F26" s="6" t="s">
        <v>19</v>
      </c>
      <c r="G26" s="6" t="s">
        <v>19</v>
      </c>
    </row>
    <row r="27" spans="1:7" ht="31.2" x14ac:dyDescent="0.3">
      <c r="A27" s="6">
        <v>16</v>
      </c>
      <c r="B27" s="13" t="s">
        <v>304</v>
      </c>
      <c r="C27" s="7">
        <v>1.9</v>
      </c>
      <c r="D27" s="6" t="s">
        <v>25</v>
      </c>
      <c r="E27" s="8" t="s">
        <v>17</v>
      </c>
      <c r="F27" s="6" t="s">
        <v>19</v>
      </c>
      <c r="G27" s="6" t="s">
        <v>19</v>
      </c>
    </row>
    <row r="28" spans="1:7" ht="31.2" x14ac:dyDescent="0.3">
      <c r="A28" s="6">
        <v>17</v>
      </c>
      <c r="B28" s="9" t="s">
        <v>305</v>
      </c>
      <c r="C28" s="7">
        <v>0.36</v>
      </c>
      <c r="D28" s="6" t="s">
        <v>25</v>
      </c>
      <c r="E28" s="8" t="s">
        <v>17</v>
      </c>
      <c r="F28" s="6" t="s">
        <v>19</v>
      </c>
      <c r="G28" s="6" t="s">
        <v>19</v>
      </c>
    </row>
    <row r="29" spans="1:7" x14ac:dyDescent="0.3">
      <c r="A29" s="38" t="s">
        <v>41</v>
      </c>
      <c r="B29" s="39"/>
      <c r="C29" s="39"/>
      <c r="D29" s="39"/>
      <c r="E29" s="39"/>
      <c r="F29" s="39"/>
      <c r="G29" s="40"/>
    </row>
    <row r="30" spans="1:7" ht="31.2" x14ac:dyDescent="0.3">
      <c r="A30" s="6">
        <v>18</v>
      </c>
      <c r="B30" s="9" t="s">
        <v>306</v>
      </c>
      <c r="C30" s="7">
        <v>4.22</v>
      </c>
      <c r="D30" s="6" t="s">
        <v>22</v>
      </c>
      <c r="E30" s="8" t="s">
        <v>17</v>
      </c>
      <c r="F30" s="6" t="s">
        <v>19</v>
      </c>
      <c r="G30" s="6" t="s">
        <v>19</v>
      </c>
    </row>
    <row r="31" spans="1:7" ht="31.2" x14ac:dyDescent="0.3">
      <c r="A31" s="6">
        <v>19</v>
      </c>
      <c r="B31" s="9" t="s">
        <v>307</v>
      </c>
      <c r="C31" s="7">
        <v>0.11</v>
      </c>
      <c r="D31" s="6" t="s">
        <v>22</v>
      </c>
      <c r="E31" s="8" t="s">
        <v>16</v>
      </c>
      <c r="F31" s="6" t="s">
        <v>18</v>
      </c>
      <c r="G31" s="6" t="s">
        <v>18</v>
      </c>
    </row>
    <row r="32" spans="1:7" ht="31.2" x14ac:dyDescent="0.3">
      <c r="A32" s="6">
        <v>20</v>
      </c>
      <c r="B32" s="13" t="s">
        <v>308</v>
      </c>
      <c r="C32" s="7">
        <v>0.59</v>
      </c>
      <c r="D32" s="6" t="s">
        <v>22</v>
      </c>
      <c r="E32" s="8" t="s">
        <v>16</v>
      </c>
      <c r="F32" s="6" t="s">
        <v>18</v>
      </c>
      <c r="G32" s="6" t="s">
        <v>18</v>
      </c>
    </row>
    <row r="33" spans="1:7" ht="31.2" x14ac:dyDescent="0.3">
      <c r="A33" s="6">
        <v>21</v>
      </c>
      <c r="B33" s="13" t="s">
        <v>309</v>
      </c>
      <c r="C33" s="7">
        <v>0.61</v>
      </c>
      <c r="D33" s="6" t="s">
        <v>22</v>
      </c>
      <c r="E33" s="8" t="s">
        <v>16</v>
      </c>
      <c r="F33" s="6" t="s">
        <v>18</v>
      </c>
      <c r="G33" s="6" t="s">
        <v>18</v>
      </c>
    </row>
    <row r="34" spans="1:7" ht="31.2" x14ac:dyDescent="0.3">
      <c r="A34" s="6">
        <v>22</v>
      </c>
      <c r="B34" s="13" t="s">
        <v>321</v>
      </c>
      <c r="C34" s="7">
        <v>0.92</v>
      </c>
      <c r="D34" s="6" t="s">
        <v>22</v>
      </c>
      <c r="E34" s="8" t="s">
        <v>16</v>
      </c>
      <c r="F34" s="6" t="s">
        <v>18</v>
      </c>
      <c r="G34" s="6" t="s">
        <v>18</v>
      </c>
    </row>
    <row r="35" spans="1:7" ht="31.2" x14ac:dyDescent="0.3">
      <c r="A35" s="6">
        <v>23</v>
      </c>
      <c r="B35" s="9" t="s">
        <v>310</v>
      </c>
      <c r="C35" s="7">
        <v>0.62</v>
      </c>
      <c r="D35" s="6" t="s">
        <v>22</v>
      </c>
      <c r="E35" s="8" t="s">
        <v>16</v>
      </c>
      <c r="F35" s="6" t="s">
        <v>18</v>
      </c>
      <c r="G35" s="6" t="s">
        <v>18</v>
      </c>
    </row>
    <row r="36" spans="1:7" ht="31.2" x14ac:dyDescent="0.3">
      <c r="A36" s="6">
        <v>24</v>
      </c>
      <c r="B36" s="9" t="s">
        <v>311</v>
      </c>
      <c r="C36" s="7">
        <v>0.82</v>
      </c>
      <c r="D36" s="6" t="s">
        <v>22</v>
      </c>
      <c r="E36" s="8" t="s">
        <v>16</v>
      </c>
      <c r="F36" s="6" t="s">
        <v>18</v>
      </c>
      <c r="G36" s="6" t="s">
        <v>18</v>
      </c>
    </row>
    <row r="37" spans="1:7" ht="31.2" x14ac:dyDescent="0.3">
      <c r="A37" s="6">
        <v>25</v>
      </c>
      <c r="B37" s="13" t="s">
        <v>312</v>
      </c>
      <c r="C37" s="7">
        <v>0.34</v>
      </c>
      <c r="D37" s="6" t="s">
        <v>22</v>
      </c>
      <c r="E37" s="8" t="s">
        <v>16</v>
      </c>
      <c r="F37" s="6" t="s">
        <v>18</v>
      </c>
      <c r="G37" s="6" t="s">
        <v>18</v>
      </c>
    </row>
    <row r="38" spans="1:7" ht="31.2" x14ac:dyDescent="0.3">
      <c r="A38" s="6">
        <v>26</v>
      </c>
      <c r="B38" s="9" t="s">
        <v>313</v>
      </c>
      <c r="C38" s="7">
        <v>0.56000000000000005</v>
      </c>
      <c r="D38" s="6" t="s">
        <v>22</v>
      </c>
      <c r="E38" s="8" t="s">
        <v>16</v>
      </c>
      <c r="F38" s="6" t="s">
        <v>18</v>
      </c>
      <c r="G38" s="6" t="s">
        <v>18</v>
      </c>
    </row>
    <row r="39" spans="1:7" ht="31.2" x14ac:dyDescent="0.3">
      <c r="A39" s="6">
        <v>27</v>
      </c>
      <c r="B39" s="9" t="s">
        <v>314</v>
      </c>
      <c r="C39" s="7">
        <v>0.15</v>
      </c>
      <c r="D39" s="6" t="s">
        <v>22</v>
      </c>
      <c r="E39" s="8" t="s">
        <v>16</v>
      </c>
      <c r="F39" s="6" t="s">
        <v>18</v>
      </c>
      <c r="G39" s="6" t="s">
        <v>18</v>
      </c>
    </row>
    <row r="40" spans="1:7" ht="31.2" x14ac:dyDescent="0.3">
      <c r="A40" s="6">
        <v>28</v>
      </c>
      <c r="B40" s="9" t="s">
        <v>315</v>
      </c>
      <c r="C40" s="7">
        <v>1.54</v>
      </c>
      <c r="D40" s="6" t="s">
        <v>22</v>
      </c>
      <c r="E40" s="8" t="s">
        <v>17</v>
      </c>
      <c r="F40" s="6" t="s">
        <v>19</v>
      </c>
      <c r="G40" s="6" t="s">
        <v>19</v>
      </c>
    </row>
    <row r="41" spans="1:7" ht="31.2" x14ac:dyDescent="0.3">
      <c r="A41" s="6">
        <v>29</v>
      </c>
      <c r="B41" s="9" t="s">
        <v>316</v>
      </c>
      <c r="C41" s="7">
        <v>0.11</v>
      </c>
      <c r="D41" s="6" t="s">
        <v>22</v>
      </c>
      <c r="E41" s="8" t="s">
        <v>16</v>
      </c>
      <c r="F41" s="6" t="s">
        <v>18</v>
      </c>
      <c r="G41" s="6" t="s">
        <v>18</v>
      </c>
    </row>
    <row r="42" spans="1:7" ht="31.2" x14ac:dyDescent="0.3">
      <c r="A42" s="6">
        <v>30</v>
      </c>
      <c r="B42" s="9" t="s">
        <v>317</v>
      </c>
      <c r="C42" s="7">
        <v>0.51</v>
      </c>
      <c r="D42" s="6" t="s">
        <v>22</v>
      </c>
      <c r="E42" s="8" t="s">
        <v>16</v>
      </c>
      <c r="F42" s="6" t="s">
        <v>18</v>
      </c>
      <c r="G42" s="6" t="s">
        <v>18</v>
      </c>
    </row>
    <row r="43" spans="1:7" ht="31.2" x14ac:dyDescent="0.3">
      <c r="A43" s="6">
        <v>31</v>
      </c>
      <c r="B43" s="9" t="s">
        <v>318</v>
      </c>
      <c r="C43" s="7">
        <v>0.28000000000000003</v>
      </c>
      <c r="D43" s="6" t="s">
        <v>22</v>
      </c>
      <c r="E43" s="8" t="s">
        <v>17</v>
      </c>
      <c r="F43" s="6" t="s">
        <v>19</v>
      </c>
      <c r="G43" s="6" t="s">
        <v>19</v>
      </c>
    </row>
    <row r="44" spans="1:7" ht="31.2" x14ac:dyDescent="0.3">
      <c r="A44" s="6">
        <v>32</v>
      </c>
      <c r="B44" s="13" t="s">
        <v>319</v>
      </c>
      <c r="C44" s="7">
        <v>0.04</v>
      </c>
      <c r="D44" s="6" t="s">
        <v>22</v>
      </c>
      <c r="E44" s="8" t="s">
        <v>16</v>
      </c>
      <c r="F44" s="6" t="s">
        <v>18</v>
      </c>
      <c r="G44" s="6" t="s">
        <v>18</v>
      </c>
    </row>
    <row r="45" spans="1:7" ht="31.2" x14ac:dyDescent="0.3">
      <c r="A45" s="6">
        <v>33</v>
      </c>
      <c r="B45" s="11" t="s">
        <v>320</v>
      </c>
      <c r="C45" s="7">
        <v>0.33</v>
      </c>
      <c r="D45" s="6" t="s">
        <v>662</v>
      </c>
      <c r="E45" s="8" t="s">
        <v>17</v>
      </c>
      <c r="F45" s="6" t="s">
        <v>19</v>
      </c>
      <c r="G45" s="6" t="s">
        <v>19</v>
      </c>
    </row>
    <row r="46" spans="1:7" x14ac:dyDescent="0.3">
      <c r="A46" s="41" t="s">
        <v>51</v>
      </c>
      <c r="B46" s="41"/>
      <c r="C46" s="41"/>
      <c r="D46" s="41"/>
      <c r="E46" s="41"/>
      <c r="F46" s="7">
        <f>SUM(C11:C12,C14:C15,C17:C23,C26:C28,C30,C40,C43,C45)</f>
        <v>45.19</v>
      </c>
      <c r="G46" s="7">
        <f>F46</f>
        <v>45.19</v>
      </c>
    </row>
    <row r="47" spans="1:7" x14ac:dyDescent="0.3">
      <c r="A47" s="41" t="s">
        <v>49</v>
      </c>
      <c r="B47" s="41"/>
      <c r="C47" s="41"/>
      <c r="D47" s="41"/>
      <c r="E47" s="41"/>
      <c r="F47" s="7">
        <f>SUM(C16,C24:C25,C31:C32,C33,C34:C39,C41:C42,C44)</f>
        <v>12.389999999999999</v>
      </c>
      <c r="G47" s="7">
        <f>F47</f>
        <v>12.389999999999999</v>
      </c>
    </row>
    <row r="48" spans="1:7" x14ac:dyDescent="0.3">
      <c r="A48" s="41" t="s">
        <v>50</v>
      </c>
      <c r="B48" s="41"/>
      <c r="C48" s="41"/>
      <c r="D48" s="41"/>
      <c r="E48" s="41"/>
      <c r="F48" s="7">
        <f>SUM(F46:F47)</f>
        <v>57.58</v>
      </c>
      <c r="G48" s="7">
        <f>F48</f>
        <v>57.58</v>
      </c>
    </row>
  </sheetData>
  <mergeCells count="16">
    <mergeCell ref="A48:E48"/>
    <mergeCell ref="A10:G10"/>
    <mergeCell ref="A13:G13"/>
    <mergeCell ref="A29:G29"/>
    <mergeCell ref="A46:E46"/>
    <mergeCell ref="A47:E47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DEEB-B983-4D9F-AB1E-7FEA2C575464}">
  <dimension ref="A1:G42"/>
  <sheetViews>
    <sheetView workbookViewId="0">
      <selection activeCell="I41" sqref="I41"/>
    </sheetView>
  </sheetViews>
  <sheetFormatPr defaultRowHeight="15.6" x14ac:dyDescent="0.3"/>
  <cols>
    <col min="1" max="1" width="8.88671875" style="10"/>
    <col min="2" max="2" width="40" style="11" customWidth="1"/>
    <col min="3" max="3" width="12.6640625" style="12" customWidth="1"/>
    <col min="4" max="4" width="15.6640625" style="10" customWidth="1"/>
    <col min="5" max="5" width="21.44140625" style="10" customWidth="1"/>
    <col min="6" max="7" width="15.33203125" style="10" customWidth="1"/>
  </cols>
  <sheetData>
    <row r="1" spans="1:7" x14ac:dyDescent="0.3">
      <c r="A1" s="27" t="s">
        <v>631</v>
      </c>
      <c r="B1" s="27"/>
      <c r="C1" s="27"/>
      <c r="D1" s="27"/>
      <c r="E1" s="27"/>
      <c r="F1" s="27"/>
      <c r="G1" s="27"/>
    </row>
    <row r="2" spans="1:7" x14ac:dyDescent="0.3">
      <c r="A2" s="27" t="s">
        <v>676</v>
      </c>
      <c r="B2" s="27"/>
      <c r="C2" s="27"/>
      <c r="D2" s="27"/>
      <c r="E2" s="27"/>
      <c r="F2" s="27"/>
      <c r="G2" s="27"/>
    </row>
    <row r="3" spans="1:7" x14ac:dyDescent="0.3">
      <c r="A3" s="27" t="s">
        <v>14</v>
      </c>
      <c r="B3" s="27"/>
      <c r="C3" s="27"/>
      <c r="D3" s="27"/>
      <c r="E3" s="27"/>
      <c r="F3" s="27"/>
      <c r="G3" s="27"/>
    </row>
    <row r="4" spans="1:7" ht="14.4" x14ac:dyDescent="0.3">
      <c r="A4" s="28" t="s">
        <v>323</v>
      </c>
      <c r="B4" s="28"/>
      <c r="C4" s="28"/>
      <c r="D4" s="28"/>
      <c r="E4" s="28"/>
      <c r="F4" s="28"/>
      <c r="G4" s="28"/>
    </row>
    <row r="5" spans="1:7" ht="14.4" x14ac:dyDescent="0.3">
      <c r="A5" s="28"/>
      <c r="B5" s="28"/>
      <c r="C5" s="28"/>
      <c r="D5" s="28"/>
      <c r="E5" s="28"/>
      <c r="F5" s="28"/>
      <c r="G5" s="28"/>
    </row>
    <row r="6" spans="1:7" ht="14.4" x14ac:dyDescent="0.3">
      <c r="A6" s="28"/>
      <c r="B6" s="28"/>
      <c r="C6" s="28"/>
      <c r="D6" s="28"/>
      <c r="E6" s="28"/>
      <c r="F6" s="28"/>
      <c r="G6" s="28"/>
    </row>
    <row r="7" spans="1:7" ht="15" thickBot="1" x14ac:dyDescent="0.35">
      <c r="A7" s="28"/>
      <c r="B7" s="28"/>
      <c r="C7" s="28"/>
      <c r="D7" s="28"/>
      <c r="E7" s="28"/>
      <c r="F7" s="28"/>
      <c r="G7" s="28"/>
    </row>
    <row r="8" spans="1:7" ht="16.2" thickBot="1" x14ac:dyDescent="0.35">
      <c r="A8" s="29" t="s">
        <v>8</v>
      </c>
      <c r="B8" s="29" t="s">
        <v>9</v>
      </c>
      <c r="C8" s="29" t="s">
        <v>2</v>
      </c>
      <c r="D8" s="29" t="s">
        <v>3</v>
      </c>
      <c r="E8" s="31" t="s">
        <v>10</v>
      </c>
      <c r="F8" s="33" t="s">
        <v>1</v>
      </c>
      <c r="G8" s="34"/>
    </row>
    <row r="9" spans="1:7" ht="29.4" customHeight="1" thickBot="1" x14ac:dyDescent="0.35">
      <c r="A9" s="30"/>
      <c r="B9" s="30"/>
      <c r="C9" s="30"/>
      <c r="D9" s="30"/>
      <c r="E9" s="32"/>
      <c r="F9" s="4" t="s">
        <v>11</v>
      </c>
      <c r="G9" s="5" t="s">
        <v>12</v>
      </c>
    </row>
    <row r="10" spans="1:7" x14ac:dyDescent="0.3">
      <c r="A10" s="35" t="s">
        <v>13</v>
      </c>
      <c r="B10" s="36"/>
      <c r="C10" s="36"/>
      <c r="D10" s="36"/>
      <c r="E10" s="36"/>
      <c r="F10" s="36"/>
      <c r="G10" s="37"/>
    </row>
    <row r="11" spans="1:7" x14ac:dyDescent="0.3">
      <c r="A11" s="3"/>
      <c r="B11" s="2"/>
      <c r="C11" s="2"/>
      <c r="D11" s="2"/>
      <c r="E11" s="2"/>
      <c r="F11" s="2"/>
      <c r="G11" s="1"/>
    </row>
    <row r="12" spans="1:7" ht="31.2" x14ac:dyDescent="0.3">
      <c r="A12" s="6">
        <v>1</v>
      </c>
      <c r="B12" s="9" t="s">
        <v>324</v>
      </c>
      <c r="C12" s="7">
        <v>3.81</v>
      </c>
      <c r="D12" s="6" t="s">
        <v>25</v>
      </c>
      <c r="E12" s="8" t="s">
        <v>17</v>
      </c>
      <c r="F12" s="6" t="s">
        <v>19</v>
      </c>
      <c r="G12" s="6" t="s">
        <v>19</v>
      </c>
    </row>
    <row r="13" spans="1:7" ht="31.2" x14ac:dyDescent="0.3">
      <c r="A13" s="14">
        <v>2</v>
      </c>
      <c r="B13" s="25" t="s">
        <v>684</v>
      </c>
      <c r="C13" s="15">
        <v>3.22</v>
      </c>
      <c r="D13" s="14" t="s">
        <v>22</v>
      </c>
      <c r="E13" s="24" t="s">
        <v>16</v>
      </c>
      <c r="F13" s="14" t="s">
        <v>18</v>
      </c>
      <c r="G13" s="14" t="s">
        <v>18</v>
      </c>
    </row>
    <row r="14" spans="1:7" ht="31.2" x14ac:dyDescent="0.3">
      <c r="A14" s="14">
        <v>3</v>
      </c>
      <c r="B14" s="25" t="s">
        <v>685</v>
      </c>
      <c r="C14" s="15">
        <v>2.5</v>
      </c>
      <c r="D14" s="14" t="s">
        <v>22</v>
      </c>
      <c r="E14" s="24" t="s">
        <v>666</v>
      </c>
      <c r="F14" s="14" t="s">
        <v>19</v>
      </c>
      <c r="G14" s="14" t="s">
        <v>19</v>
      </c>
    </row>
    <row r="15" spans="1:7" ht="31.2" x14ac:dyDescent="0.3">
      <c r="A15" s="6">
        <v>4</v>
      </c>
      <c r="B15" s="9" t="s">
        <v>325</v>
      </c>
      <c r="C15" s="7">
        <v>3.48</v>
      </c>
      <c r="D15" s="6" t="s">
        <v>22</v>
      </c>
      <c r="E15" s="8" t="s">
        <v>16</v>
      </c>
      <c r="F15" s="6" t="s">
        <v>18</v>
      </c>
      <c r="G15" s="6" t="s">
        <v>18</v>
      </c>
    </row>
    <row r="16" spans="1:7" ht="31.2" x14ac:dyDescent="0.3">
      <c r="A16" s="14">
        <v>5</v>
      </c>
      <c r="B16" s="13" t="s">
        <v>326</v>
      </c>
      <c r="C16" s="7">
        <v>4.93</v>
      </c>
      <c r="D16" s="6" t="s">
        <v>22</v>
      </c>
      <c r="E16" s="8" t="s">
        <v>16</v>
      </c>
      <c r="F16" s="6" t="s">
        <v>18</v>
      </c>
      <c r="G16" s="6" t="s">
        <v>18</v>
      </c>
    </row>
    <row r="17" spans="1:7" ht="31.2" x14ac:dyDescent="0.3">
      <c r="A17" s="14">
        <v>6</v>
      </c>
      <c r="B17" s="9" t="s">
        <v>327</v>
      </c>
      <c r="C17" s="7">
        <v>1.33</v>
      </c>
      <c r="D17" s="6" t="s">
        <v>22</v>
      </c>
      <c r="E17" s="8" t="s">
        <v>16</v>
      </c>
      <c r="F17" s="6" t="s">
        <v>18</v>
      </c>
      <c r="G17" s="6" t="s">
        <v>18</v>
      </c>
    </row>
    <row r="18" spans="1:7" ht="31.2" x14ac:dyDescent="0.3">
      <c r="A18" s="6">
        <v>7</v>
      </c>
      <c r="B18" s="13" t="s">
        <v>328</v>
      </c>
      <c r="C18" s="7">
        <v>2.2000000000000002</v>
      </c>
      <c r="D18" s="6" t="s">
        <v>22</v>
      </c>
      <c r="E18" s="8" t="s">
        <v>16</v>
      </c>
      <c r="F18" s="6" t="s">
        <v>18</v>
      </c>
      <c r="G18" s="6" t="s">
        <v>18</v>
      </c>
    </row>
    <row r="19" spans="1:7" ht="31.2" x14ac:dyDescent="0.3">
      <c r="A19" s="14">
        <v>8</v>
      </c>
      <c r="B19" s="13" t="s">
        <v>329</v>
      </c>
      <c r="C19" s="7">
        <v>0.49</v>
      </c>
      <c r="D19" s="6" t="s">
        <v>25</v>
      </c>
      <c r="E19" s="8" t="s">
        <v>16</v>
      </c>
      <c r="F19" s="6" t="s">
        <v>18</v>
      </c>
      <c r="G19" s="6" t="s">
        <v>18</v>
      </c>
    </row>
    <row r="20" spans="1:7" ht="31.2" x14ac:dyDescent="0.3">
      <c r="A20" s="14">
        <v>9</v>
      </c>
      <c r="B20" s="13" t="s">
        <v>330</v>
      </c>
      <c r="C20" s="7">
        <v>0.44</v>
      </c>
      <c r="D20" s="6" t="s">
        <v>15</v>
      </c>
      <c r="E20" s="8" t="s">
        <v>16</v>
      </c>
      <c r="F20" s="6" t="s">
        <v>18</v>
      </c>
      <c r="G20" s="6" t="s">
        <v>18</v>
      </c>
    </row>
    <row r="21" spans="1:7" ht="31.2" x14ac:dyDescent="0.3">
      <c r="A21" s="6">
        <v>10</v>
      </c>
      <c r="B21" s="9" t="s">
        <v>331</v>
      </c>
      <c r="C21" s="16">
        <v>0.33</v>
      </c>
      <c r="D21" s="6" t="s">
        <v>22</v>
      </c>
      <c r="E21" s="8" t="s">
        <v>16</v>
      </c>
      <c r="F21" s="6" t="s">
        <v>18</v>
      </c>
      <c r="G21" s="6" t="s">
        <v>18</v>
      </c>
    </row>
    <row r="22" spans="1:7" ht="31.2" x14ac:dyDescent="0.3">
      <c r="A22" s="14">
        <v>11</v>
      </c>
      <c r="B22" s="13" t="s">
        <v>332</v>
      </c>
      <c r="C22" s="7">
        <v>0.19</v>
      </c>
      <c r="D22" s="6" t="s">
        <v>15</v>
      </c>
      <c r="E22" s="8" t="s">
        <v>16</v>
      </c>
      <c r="F22" s="6" t="s">
        <v>18</v>
      </c>
      <c r="G22" s="6" t="s">
        <v>18</v>
      </c>
    </row>
    <row r="23" spans="1:7" ht="31.2" x14ac:dyDescent="0.3">
      <c r="A23" s="14">
        <v>12</v>
      </c>
      <c r="B23" s="13" t="s">
        <v>333</v>
      </c>
      <c r="C23" s="7">
        <v>0.1</v>
      </c>
      <c r="D23" s="6" t="s">
        <v>15</v>
      </c>
      <c r="E23" s="8" t="s">
        <v>16</v>
      </c>
      <c r="F23" s="6" t="s">
        <v>18</v>
      </c>
      <c r="G23" s="6" t="s">
        <v>18</v>
      </c>
    </row>
    <row r="24" spans="1:7" ht="31.2" x14ac:dyDescent="0.3">
      <c r="A24" s="6">
        <v>13</v>
      </c>
      <c r="B24" s="13" t="s">
        <v>334</v>
      </c>
      <c r="C24" s="7">
        <v>0.22</v>
      </c>
      <c r="D24" s="6" t="s">
        <v>15</v>
      </c>
      <c r="E24" s="8" t="s">
        <v>16</v>
      </c>
      <c r="F24" s="6" t="s">
        <v>18</v>
      </c>
      <c r="G24" s="6" t="s">
        <v>18</v>
      </c>
    </row>
    <row r="25" spans="1:7" x14ac:dyDescent="0.3">
      <c r="A25" s="38" t="s">
        <v>41</v>
      </c>
      <c r="B25" s="39"/>
      <c r="C25" s="39"/>
      <c r="D25" s="39"/>
      <c r="E25" s="39"/>
      <c r="F25" s="39"/>
      <c r="G25" s="40"/>
    </row>
    <row r="26" spans="1:7" ht="31.2" x14ac:dyDescent="0.3">
      <c r="A26" s="6">
        <v>14</v>
      </c>
      <c r="B26" s="9" t="s">
        <v>335</v>
      </c>
      <c r="C26" s="7">
        <v>1.87</v>
      </c>
      <c r="D26" s="6" t="s">
        <v>22</v>
      </c>
      <c r="E26" s="8" t="s">
        <v>16</v>
      </c>
      <c r="F26" s="6" t="s">
        <v>18</v>
      </c>
      <c r="G26" s="6" t="s">
        <v>18</v>
      </c>
    </row>
    <row r="27" spans="1:7" ht="31.2" x14ac:dyDescent="0.3">
      <c r="A27" s="6">
        <v>15</v>
      </c>
      <c r="B27" s="9" t="s">
        <v>336</v>
      </c>
      <c r="C27" s="7">
        <v>0.94</v>
      </c>
      <c r="D27" s="6" t="s">
        <v>22</v>
      </c>
      <c r="E27" s="8" t="s">
        <v>16</v>
      </c>
      <c r="F27" s="6" t="s">
        <v>18</v>
      </c>
      <c r="G27" s="6" t="s">
        <v>18</v>
      </c>
    </row>
    <row r="28" spans="1:7" ht="31.2" x14ac:dyDescent="0.3">
      <c r="A28" s="6">
        <v>16</v>
      </c>
      <c r="B28" s="13" t="s">
        <v>337</v>
      </c>
      <c r="C28" s="7">
        <v>0.21</v>
      </c>
      <c r="D28" s="6" t="s">
        <v>22</v>
      </c>
      <c r="E28" s="8" t="s">
        <v>16</v>
      </c>
      <c r="F28" s="6" t="s">
        <v>18</v>
      </c>
      <c r="G28" s="6" t="s">
        <v>18</v>
      </c>
    </row>
    <row r="29" spans="1:7" ht="31.2" x14ac:dyDescent="0.3">
      <c r="A29" s="6">
        <v>17</v>
      </c>
      <c r="B29" s="13" t="s">
        <v>338</v>
      </c>
      <c r="C29" s="7">
        <v>2.34</v>
      </c>
      <c r="D29" s="6" t="s">
        <v>22</v>
      </c>
      <c r="E29" s="8" t="s">
        <v>16</v>
      </c>
      <c r="F29" s="6" t="s">
        <v>18</v>
      </c>
      <c r="G29" s="6" t="s">
        <v>18</v>
      </c>
    </row>
    <row r="30" spans="1:7" ht="31.2" x14ac:dyDescent="0.3">
      <c r="A30" s="6">
        <v>18</v>
      </c>
      <c r="B30" s="13" t="s">
        <v>339</v>
      </c>
      <c r="C30" s="7">
        <v>0.63</v>
      </c>
      <c r="D30" s="6" t="s">
        <v>22</v>
      </c>
      <c r="E30" s="8" t="s">
        <v>16</v>
      </c>
      <c r="F30" s="6" t="s">
        <v>18</v>
      </c>
      <c r="G30" s="6" t="s">
        <v>18</v>
      </c>
    </row>
    <row r="31" spans="1:7" ht="31.2" x14ac:dyDescent="0.3">
      <c r="A31" s="6">
        <v>19</v>
      </c>
      <c r="B31" s="9" t="s">
        <v>340</v>
      </c>
      <c r="C31" s="7">
        <v>0.94</v>
      </c>
      <c r="D31" s="6" t="s">
        <v>22</v>
      </c>
      <c r="E31" s="8" t="s">
        <v>16</v>
      </c>
      <c r="F31" s="6" t="s">
        <v>18</v>
      </c>
      <c r="G31" s="6" t="s">
        <v>18</v>
      </c>
    </row>
    <row r="32" spans="1:7" ht="31.2" x14ac:dyDescent="0.3">
      <c r="A32" s="6">
        <v>20</v>
      </c>
      <c r="B32" s="9" t="s">
        <v>341</v>
      </c>
      <c r="C32" s="7">
        <v>0.55000000000000004</v>
      </c>
      <c r="D32" s="6" t="s">
        <v>22</v>
      </c>
      <c r="E32" s="8" t="s">
        <v>16</v>
      </c>
      <c r="F32" s="6" t="s">
        <v>18</v>
      </c>
      <c r="G32" s="6" t="s">
        <v>18</v>
      </c>
    </row>
    <row r="33" spans="1:7" ht="31.2" x14ac:dyDescent="0.3">
      <c r="A33" s="6">
        <v>21</v>
      </c>
      <c r="B33" s="13" t="s">
        <v>342</v>
      </c>
      <c r="C33" s="7">
        <v>0.43</v>
      </c>
      <c r="D33" s="6" t="s">
        <v>22</v>
      </c>
      <c r="E33" s="8" t="s">
        <v>16</v>
      </c>
      <c r="F33" s="6" t="s">
        <v>18</v>
      </c>
      <c r="G33" s="6" t="s">
        <v>18</v>
      </c>
    </row>
    <row r="34" spans="1:7" ht="31.2" x14ac:dyDescent="0.3">
      <c r="A34" s="6">
        <v>22</v>
      </c>
      <c r="B34" s="9" t="s">
        <v>343</v>
      </c>
      <c r="C34" s="7">
        <v>0.32</v>
      </c>
      <c r="D34" s="6" t="s">
        <v>22</v>
      </c>
      <c r="E34" s="8" t="s">
        <v>16</v>
      </c>
      <c r="F34" s="6" t="s">
        <v>18</v>
      </c>
      <c r="G34" s="6" t="s">
        <v>18</v>
      </c>
    </row>
    <row r="35" spans="1:7" ht="31.2" x14ac:dyDescent="0.3">
      <c r="A35" s="6">
        <v>23</v>
      </c>
      <c r="B35" s="9" t="s">
        <v>344</v>
      </c>
      <c r="C35" s="7">
        <v>0.38</v>
      </c>
      <c r="D35" s="6" t="s">
        <v>22</v>
      </c>
      <c r="E35" s="8" t="s">
        <v>16</v>
      </c>
      <c r="F35" s="6" t="s">
        <v>18</v>
      </c>
      <c r="G35" s="6" t="s">
        <v>18</v>
      </c>
    </row>
    <row r="36" spans="1:7" ht="31.2" x14ac:dyDescent="0.3">
      <c r="A36" s="6">
        <v>24</v>
      </c>
      <c r="B36" s="9" t="s">
        <v>345</v>
      </c>
      <c r="C36" s="7">
        <v>0.25</v>
      </c>
      <c r="D36" s="6" t="s">
        <v>22</v>
      </c>
      <c r="E36" s="8" t="s">
        <v>16</v>
      </c>
      <c r="F36" s="6" t="s">
        <v>18</v>
      </c>
      <c r="G36" s="6" t="s">
        <v>18</v>
      </c>
    </row>
    <row r="37" spans="1:7" ht="31.2" x14ac:dyDescent="0.3">
      <c r="A37" s="6">
        <v>25</v>
      </c>
      <c r="B37" s="9" t="s">
        <v>346</v>
      </c>
      <c r="C37" s="7">
        <v>1.93</v>
      </c>
      <c r="D37" s="6" t="s">
        <v>22</v>
      </c>
      <c r="E37" s="8" t="s">
        <v>16</v>
      </c>
      <c r="F37" s="6" t="s">
        <v>18</v>
      </c>
      <c r="G37" s="6" t="s">
        <v>18</v>
      </c>
    </row>
    <row r="38" spans="1:7" ht="31.2" x14ac:dyDescent="0.3">
      <c r="A38" s="6">
        <v>26</v>
      </c>
      <c r="B38" s="9" t="s">
        <v>347</v>
      </c>
      <c r="C38" s="7">
        <v>1.35</v>
      </c>
      <c r="D38" s="6" t="s">
        <v>22</v>
      </c>
      <c r="E38" s="8" t="s">
        <v>16</v>
      </c>
      <c r="F38" s="6" t="s">
        <v>18</v>
      </c>
      <c r="G38" s="6" t="s">
        <v>18</v>
      </c>
    </row>
    <row r="39" spans="1:7" ht="31.2" x14ac:dyDescent="0.3">
      <c r="A39" s="6">
        <v>27</v>
      </c>
      <c r="B39" s="9" t="s">
        <v>348</v>
      </c>
      <c r="C39" s="7">
        <v>1.42</v>
      </c>
      <c r="D39" s="6" t="s">
        <v>22</v>
      </c>
      <c r="E39" s="8" t="s">
        <v>16</v>
      </c>
      <c r="F39" s="6" t="s">
        <v>18</v>
      </c>
      <c r="G39" s="6" t="s">
        <v>18</v>
      </c>
    </row>
    <row r="40" spans="1:7" x14ac:dyDescent="0.3">
      <c r="A40" s="41" t="s">
        <v>51</v>
      </c>
      <c r="B40" s="41"/>
      <c r="C40" s="41"/>
      <c r="D40" s="41"/>
      <c r="E40" s="41"/>
      <c r="F40" s="7">
        <f>SUM(C12,C14)</f>
        <v>6.3100000000000005</v>
      </c>
      <c r="G40" s="7">
        <f>F40</f>
        <v>6.3100000000000005</v>
      </c>
    </row>
    <row r="41" spans="1:7" x14ac:dyDescent="0.3">
      <c r="A41" s="41" t="s">
        <v>49</v>
      </c>
      <c r="B41" s="41"/>
      <c r="C41" s="41"/>
      <c r="D41" s="41"/>
      <c r="E41" s="41"/>
      <c r="F41" s="7">
        <f>SUM(C13,C15:C24,C26:C39)</f>
        <v>30.490000000000002</v>
      </c>
      <c r="G41" s="7">
        <f>F41</f>
        <v>30.490000000000002</v>
      </c>
    </row>
    <row r="42" spans="1:7" x14ac:dyDescent="0.3">
      <c r="A42" s="41" t="s">
        <v>50</v>
      </c>
      <c r="B42" s="41"/>
      <c r="C42" s="41"/>
      <c r="D42" s="41"/>
      <c r="E42" s="41"/>
      <c r="F42" s="15">
        <f>SUM(F40:F41)</f>
        <v>36.800000000000004</v>
      </c>
      <c r="G42" s="7">
        <f>F42</f>
        <v>36.800000000000004</v>
      </c>
    </row>
  </sheetData>
  <mergeCells count="15">
    <mergeCell ref="A42:E42"/>
    <mergeCell ref="A10:G10"/>
    <mergeCell ref="A25:G25"/>
    <mergeCell ref="A40:E40"/>
    <mergeCell ref="A41:E41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ANNENIEKI</vt:lpstr>
      <vt:lpstr>AUGSTKALNE</vt:lpstr>
      <vt:lpstr>AURI</vt:lpstr>
      <vt:lpstr>BĒNE</vt:lpstr>
      <vt:lpstr>BĒRZE</vt:lpstr>
      <vt:lpstr>BIKSTI</vt:lpstr>
      <vt:lpstr>BUKAIŠI</vt:lpstr>
      <vt:lpstr>DOBELES</vt:lpstr>
      <vt:lpstr>ĪLE</vt:lpstr>
      <vt:lpstr>JAUNBĒRZE</vt:lpstr>
      <vt:lpstr>KRIMŪNAS</vt:lpstr>
      <vt:lpstr>LIELAUCE</vt:lpstr>
      <vt:lpstr>NAUDĪTE</vt:lpstr>
      <vt:lpstr>PENKULE</vt:lpstr>
      <vt:lpstr>TĒRVETE</vt:lpstr>
      <vt:lpstr>UKRI</vt:lpstr>
      <vt:lpstr>VECAUCE</vt:lpstr>
      <vt:lpstr>VĪTIŅI</vt:lpstr>
      <vt:lpstr>ZEBRENE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Endija Namsone-Sīle</dc:creator>
  <cp:keywords/>
  <dc:description/>
  <cp:lastModifiedBy>Endija Namsone-Sīle</cp:lastModifiedBy>
  <dcterms:created xsi:type="dcterms:W3CDTF">2015-06-05T18:17:20Z</dcterms:created>
  <dcterms:modified xsi:type="dcterms:W3CDTF">2026-03-17T15:09:07Z</dcterms:modified>
  <cp:category/>
</cp:coreProperties>
</file>